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workbookProtection workbookPassword="F6D5" lockStructure="1"/>
  <bookViews>
    <workbookView xWindow="7665" yWindow="105" windowWidth="7650" windowHeight="4425" tabRatio="736"/>
  </bookViews>
  <sheets>
    <sheet name="STR. 1" sheetId="1" r:id="rId1"/>
    <sheet name="STR. 2" sheetId="2" r:id="rId2"/>
    <sheet name="STR. 3" sheetId="12" r:id="rId3"/>
    <sheet name="STR. 4" sheetId="18" r:id="rId4"/>
    <sheet name="STR. 5" sheetId="11" r:id="rId5"/>
    <sheet name="STR. 6" sheetId="3" r:id="rId6"/>
    <sheet name="STR. 7" sheetId="8" r:id="rId7"/>
    <sheet name="STR. 8" sheetId="4" r:id="rId8"/>
    <sheet name="STR. 9" sheetId="5" r:id="rId9"/>
    <sheet name="Upute i pravilnik" sheetId="15" r:id="rId10"/>
    <sheet name="prirezi" sheetId="19" state="hidden" r:id="rId11"/>
    <sheet name="Mjeseci" sheetId="20" state="hidden" r:id="rId12"/>
  </sheets>
  <externalReferences>
    <externalReference r:id="rId13"/>
  </externalReferences>
  <definedNames>
    <definedName name="_xlnm._FilterDatabase" localSheetId="10" hidden="1">prirezi!$A$1:$D$1</definedName>
    <definedName name="_xlnm._FilterDatabase" localSheetId="0" hidden="1">'STR. 1'!$S$4:$S$37</definedName>
    <definedName name="Ispostave">[1]Uredi!$C$1:$C$65536</definedName>
    <definedName name="Općina_Grad">'[1]iznosi prireza'!$A$1:$A$65536</definedName>
    <definedName name="_xlnm.Print_Area" localSheetId="0">'STR. 1'!$A$1:$Q$45</definedName>
    <definedName name="_xlnm.Print_Area" localSheetId="7">'STR. 8'!$A$1:$K$34</definedName>
    <definedName name="_xlnm.Print_Area" localSheetId="8">'STR. 9'!$A$1:$D$34</definedName>
    <definedName name="_xlnm.Print_Area" localSheetId="9">'Upute i pravilnik'!$A$1:$I$29</definedName>
    <definedName name="Prirezi">'[1]iznosi prireza'!$A$1:$B$65536</definedName>
    <definedName name="Uredi">[1]Uredi!$C$1:$D$65536</definedName>
  </definedNames>
  <calcPr calcId="145621"/>
</workbook>
</file>

<file path=xl/calcChain.xml><?xml version="1.0" encoding="utf-8"?>
<calcChain xmlns="http://schemas.openxmlformats.org/spreadsheetml/2006/main">
  <c r="H11" i="18" l="1"/>
  <c r="H13" i="18" l="1"/>
  <c r="M8" i="3" l="1"/>
  <c r="G8" i="3"/>
  <c r="H21" i="2" l="1"/>
  <c r="C3" i="5" l="1"/>
  <c r="H30" i="3" l="1"/>
  <c r="M21" i="3"/>
  <c r="K13" i="3"/>
  <c r="H19" i="11"/>
  <c r="G19" i="11"/>
  <c r="H10" i="11"/>
  <c r="F26" i="12" l="1"/>
  <c r="I11" i="12"/>
  <c r="F22" i="12"/>
  <c r="I9" i="4" l="1"/>
  <c r="I10" i="4"/>
  <c r="I11" i="4"/>
  <c r="I12" i="4"/>
  <c r="I13" i="4"/>
  <c r="I14" i="4"/>
  <c r="I15" i="4"/>
  <c r="I16" i="4"/>
  <c r="I17" i="4"/>
  <c r="I18" i="4"/>
  <c r="I19" i="4"/>
  <c r="I8" i="4"/>
  <c r="G9" i="4"/>
  <c r="G10" i="4"/>
  <c r="G11" i="4"/>
  <c r="G12" i="4"/>
  <c r="G13" i="4"/>
  <c r="G14" i="4"/>
  <c r="G15" i="4"/>
  <c r="G16" i="4"/>
  <c r="G17" i="4"/>
  <c r="G18" i="4"/>
  <c r="G19" i="4"/>
  <c r="G8" i="4"/>
  <c r="F8" i="4"/>
  <c r="F9" i="4"/>
  <c r="F10" i="4"/>
  <c r="F11" i="4"/>
  <c r="F12" i="4"/>
  <c r="F13" i="4"/>
  <c r="F14" i="4"/>
  <c r="F15" i="4"/>
  <c r="F16" i="4"/>
  <c r="F17" i="4"/>
  <c r="F18" i="4"/>
  <c r="F19" i="4"/>
  <c r="N30" i="3"/>
  <c r="L30" i="3"/>
  <c r="K19" i="3"/>
  <c r="K18" i="3"/>
  <c r="K17" i="3"/>
  <c r="K16" i="3"/>
  <c r="K15" i="3"/>
  <c r="K14" i="3"/>
  <c r="K21" i="3" s="1"/>
  <c r="K20" i="3"/>
  <c r="H39" i="11"/>
  <c r="G39" i="11"/>
  <c r="H34" i="11"/>
  <c r="G34" i="11"/>
  <c r="H29" i="11"/>
  <c r="G29" i="11"/>
  <c r="G24" i="11"/>
  <c r="G40" i="11" l="1"/>
  <c r="F31" i="12"/>
  <c r="F30" i="12"/>
  <c r="F29" i="12"/>
  <c r="F28" i="12"/>
  <c r="F27" i="12"/>
  <c r="I13" i="12"/>
  <c r="G8" i="12"/>
  <c r="F8" i="12"/>
  <c r="F9" i="12"/>
  <c r="H30" i="2"/>
  <c r="H31" i="2" s="1"/>
  <c r="G29" i="2"/>
  <c r="G28" i="2"/>
  <c r="G27" i="2"/>
  <c r="G26" i="2"/>
  <c r="D3" i="8" l="1"/>
  <c r="D17" i="5"/>
  <c r="H24" i="11"/>
  <c r="H40" i="11" s="1"/>
  <c r="G9" i="11"/>
  <c r="G8" i="11"/>
  <c r="G7" i="11"/>
  <c r="G10" i="11" s="1"/>
  <c r="G10" i="12"/>
  <c r="G9" i="12"/>
  <c r="F10" i="12"/>
  <c r="F11" i="12" s="1"/>
  <c r="G25" i="2"/>
  <c r="G20" i="2"/>
  <c r="G19" i="2"/>
  <c r="G18" i="2"/>
  <c r="G17" i="2"/>
  <c r="G16" i="2"/>
  <c r="G15" i="2"/>
  <c r="N42" i="1"/>
  <c r="K21" i="4" s="1"/>
  <c r="G30" i="2"/>
  <c r="H8" i="4"/>
  <c r="K8" i="4" s="1"/>
  <c r="H9" i="4"/>
  <c r="K9" i="4" s="1"/>
  <c r="H10" i="4"/>
  <c r="K10" i="4" s="1"/>
  <c r="H11" i="4"/>
  <c r="K11" i="4" s="1"/>
  <c r="H12" i="4"/>
  <c r="K12" i="4" s="1"/>
  <c r="H13" i="4"/>
  <c r="K13" i="4" s="1"/>
  <c r="H14" i="4"/>
  <c r="K14" i="4" s="1"/>
  <c r="H15" i="4"/>
  <c r="K15" i="4" s="1"/>
  <c r="H16" i="4"/>
  <c r="K16" i="4" s="1"/>
  <c r="H17" i="4"/>
  <c r="K17" i="4" s="1"/>
  <c r="H18" i="4"/>
  <c r="K18" i="4" s="1"/>
  <c r="H19" i="4"/>
  <c r="K19" i="4" s="1"/>
  <c r="G11" i="12" l="1"/>
  <c r="G13" i="12" s="1"/>
  <c r="H12" i="18"/>
  <c r="H14" i="18" s="1"/>
  <c r="H16" i="18" s="1"/>
  <c r="K20" i="4"/>
  <c r="K22" i="4" s="1"/>
  <c r="G21" i="2"/>
  <c r="G31" i="2" s="1"/>
  <c r="C3" i="8" l="1"/>
  <c r="D9" i="5" s="1"/>
  <c r="H17" i="18"/>
  <c r="H15" i="18"/>
  <c r="D16" i="5"/>
  <c r="D19" i="5" s="1"/>
  <c r="H35" i="12" l="1"/>
  <c r="J24" i="4"/>
  <c r="J25" i="4" s="1"/>
  <c r="J26" i="4" s="1"/>
  <c r="J29" i="4" s="1"/>
  <c r="G36" i="2"/>
  <c r="G37" i="2"/>
  <c r="H36" i="12"/>
  <c r="D24" i="5"/>
  <c r="J32" i="4" l="1"/>
  <c r="D1" i="5" s="1"/>
  <c r="J30" i="4"/>
  <c r="J33" i="4" s="1"/>
  <c r="J31" i="4" l="1"/>
  <c r="J34" i="4" s="1"/>
  <c r="D2" i="5" s="1"/>
  <c r="D3" i="5" l="1"/>
  <c r="D6" i="5" s="1"/>
  <c r="D14" i="5" l="1"/>
  <c r="D7" i="5"/>
  <c r="D10" i="5" s="1"/>
  <c r="D11" i="5" l="1"/>
  <c r="D12" i="5"/>
  <c r="D13" i="5" l="1"/>
  <c r="D15" i="5" s="1"/>
  <c r="D25" i="5" s="1"/>
  <c r="D20" i="5" l="1"/>
  <c r="D21" i="5"/>
</calcChain>
</file>

<file path=xl/sharedStrings.xml><?xml version="1.0" encoding="utf-8"?>
<sst xmlns="http://schemas.openxmlformats.org/spreadsheetml/2006/main" count="798" uniqueCount="656">
  <si>
    <t>LINKOVI</t>
  </si>
  <si>
    <t>MINISTARSTVO FINANCIJA - POREZNA UPRAVA</t>
  </si>
  <si>
    <t>ERSTE BANKA</t>
  </si>
  <si>
    <t>http://www.erstebank.hr</t>
  </si>
  <si>
    <t>REPUBLIKA HRVATSKA</t>
  </si>
  <si>
    <t>PODRUČNI URED</t>
  </si>
  <si>
    <t>ISPOSTAVA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</si>
  <si>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</si>
  <si>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</si>
  <si>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</si>
  <si>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</si>
  <si>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</si>
  <si>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</si>
  <si>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</si>
  <si>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</si>
  <si>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</si>
  <si>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</si>
  <si>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</si>
  <si>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</si>
  <si>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IZNOS</t>
  </si>
  <si>
    <t>DOHODAK</t>
  </si>
  <si>
    <t>1.</t>
  </si>
  <si>
    <t>2.</t>
  </si>
  <si>
    <t>3.</t>
  </si>
  <si>
    <t>6 (4 - 5)</t>
  </si>
  <si>
    <t>ZAJEDNIČKI DOHODAK</t>
  </si>
  <si>
    <t>DOHODAK POJEDNICA</t>
  </si>
  <si>
    <t>PRIMICI</t>
  </si>
  <si>
    <t>IZDACI</t>
  </si>
  <si>
    <t>OBVEZNI DOPRINOSI IZ PRIMITAKA</t>
  </si>
  <si>
    <t>4.</t>
  </si>
  <si>
    <t>5.</t>
  </si>
  <si>
    <t>6.</t>
  </si>
  <si>
    <t>7.</t>
  </si>
  <si>
    <t>8.</t>
  </si>
  <si>
    <t>MJESEC</t>
  </si>
  <si>
    <t>UKUPNI FAKTOR</t>
  </si>
  <si>
    <t>IZNOS MJESEČNOG OSOBNOG ODBITKA</t>
  </si>
  <si>
    <t>OPIS</t>
  </si>
  <si>
    <t>POREZNO PRIZNATI IZDACI REPREZENTACIJE (čl. 22. st. 1. t. 1. Zakona)</t>
  </si>
  <si>
    <t>ZA ISTINITOST I VJERODOSTOJNOST PODATAKA JAMČIM VLASTITIM POTPISOM</t>
  </si>
  <si>
    <t>5 (3 - 4)</t>
  </si>
  <si>
    <t>DRŽAVA IZVORA</t>
  </si>
  <si>
    <t>GODINA</t>
  </si>
  <si>
    <t>UMANJENJE GUBITKA U TEKUĆOJ GODINI</t>
  </si>
  <si>
    <t>GUBITAK ZA PRIJENOS</t>
  </si>
  <si>
    <t>MINISTARSTVO FINANCIJA, POREZNA UPRAVA</t>
  </si>
  <si>
    <t>od</t>
  </si>
  <si>
    <t>do</t>
  </si>
  <si>
    <t>IME I PREZIME / SRODSTVO</t>
  </si>
  <si>
    <t xml:space="preserve">    OTVOREN U (NAZIV I SJEDIŠTE):</t>
  </si>
  <si>
    <t>Andrijaševci</t>
  </si>
  <si>
    <t>Barban</t>
  </si>
  <si>
    <t>Bedenica</t>
  </si>
  <si>
    <t>Belica</t>
  </si>
  <si>
    <t>Benkovac</t>
  </si>
  <si>
    <t>Bilice</t>
  </si>
  <si>
    <t>Bilje</t>
  </si>
  <si>
    <t>Biskupija</t>
  </si>
  <si>
    <t>Bistra</t>
  </si>
  <si>
    <t>Bizovac</t>
  </si>
  <si>
    <t>Blato</t>
  </si>
  <si>
    <t>Borovo</t>
  </si>
  <si>
    <t>Bošnjaci</t>
  </si>
  <si>
    <t>Brckovljani</t>
  </si>
  <si>
    <t>Brdovec</t>
  </si>
  <si>
    <t>Brela</t>
  </si>
  <si>
    <t>Brestovac</t>
  </si>
  <si>
    <t>Brinje</t>
  </si>
  <si>
    <t>Bukovlje</t>
  </si>
  <si>
    <t>Cerna</t>
  </si>
  <si>
    <t>Cernik</t>
  </si>
  <si>
    <t>Cerovlje</t>
  </si>
  <si>
    <t>Cista Provo</t>
  </si>
  <si>
    <t>Civljane</t>
  </si>
  <si>
    <t>Čaglin</t>
  </si>
  <si>
    <t>Čeminac</t>
  </si>
  <si>
    <t>Darda</t>
  </si>
  <si>
    <t>Davor</t>
  </si>
  <si>
    <t>Dežanovac</t>
  </si>
  <si>
    <t>Donji Andrijevci</t>
  </si>
  <si>
    <t>Dragalić</t>
  </si>
  <si>
    <t>Draž</t>
  </si>
  <si>
    <t>Drenovci</t>
  </si>
  <si>
    <t>Dubrava</t>
  </si>
  <si>
    <t>Dubravica</t>
  </si>
  <si>
    <t>Dugopolje</t>
  </si>
  <si>
    <t>Dvor</t>
  </si>
  <si>
    <t>Farkaševac</t>
  </si>
  <si>
    <t>Fažana</t>
  </si>
  <si>
    <t>Garčin</t>
  </si>
  <si>
    <t>Gračišće</t>
  </si>
  <si>
    <t>Gradec</t>
  </si>
  <si>
    <t>Hrvace</t>
  </si>
  <si>
    <t>Ivankovo</t>
  </si>
  <si>
    <t>Jagodnjak</t>
  </si>
  <si>
    <t>Jakšić</t>
  </si>
  <si>
    <t>Kapela</t>
  </si>
  <si>
    <t>Kaptol</t>
  </si>
  <si>
    <t>Karojba</t>
  </si>
  <si>
    <t>Kistanje</t>
  </si>
  <si>
    <t>Kloštar Ivanić</t>
  </si>
  <si>
    <t>Kneževi Vinogradi</t>
  </si>
  <si>
    <t>Konavle</t>
  </si>
  <si>
    <t>Končanica</t>
  </si>
  <si>
    <t>Konjšćina</t>
  </si>
  <si>
    <t>Krašić</t>
  </si>
  <si>
    <t>Kravarsko</t>
  </si>
  <si>
    <t>Križ</t>
  </si>
  <si>
    <t>Krnjak</t>
  </si>
  <si>
    <t>Lanišće</t>
  </si>
  <si>
    <t>Lastovo</t>
  </si>
  <si>
    <t>Lipovljani</t>
  </si>
  <si>
    <t>Ližnjan</t>
  </si>
  <si>
    <t>Lokvičići</t>
  </si>
  <si>
    <t>Lovinac</t>
  </si>
  <si>
    <t>Luka</t>
  </si>
  <si>
    <t>Lumbarda</t>
  </si>
  <si>
    <t>Lupoglav</t>
  </si>
  <si>
    <t>Magadenovac</t>
  </si>
  <si>
    <t>Marčana</t>
  </si>
  <si>
    <t>Marija Gorica</t>
  </si>
  <si>
    <t>Marijanci</t>
  </si>
  <si>
    <t>Markušica</t>
  </si>
  <si>
    <t>Medulin</t>
  </si>
  <si>
    <t>Milna</t>
  </si>
  <si>
    <t>Mrkopalj</t>
  </si>
  <si>
    <t>Muć</t>
  </si>
  <si>
    <t>Murter</t>
  </si>
  <si>
    <t>Negoslavci</t>
  </si>
  <si>
    <t>Nova Kapela</t>
  </si>
  <si>
    <t>Nuštar</t>
  </si>
  <si>
    <t>Petlovac</t>
  </si>
  <si>
    <t>Petrijevci</t>
  </si>
  <si>
    <t>Pićan</t>
  </si>
  <si>
    <t>Podbablje</t>
  </si>
  <si>
    <t>Podcrkavlje</t>
  </si>
  <si>
    <t>Podgora</t>
  </si>
  <si>
    <t>Podstrana</t>
  </si>
  <si>
    <t>Pokupsko</t>
  </si>
  <si>
    <t>Popovac</t>
  </si>
  <si>
    <t>Popovača</t>
  </si>
  <si>
    <t>Preseka</t>
  </si>
  <si>
    <t>Primošten</t>
  </si>
  <si>
    <t>Proložac</t>
  </si>
  <si>
    <t>Promina</t>
  </si>
  <si>
    <t>Pučišća</t>
  </si>
  <si>
    <t>Pušća</t>
  </si>
  <si>
    <t>Rakovec</t>
  </si>
  <si>
    <t>Raša</t>
  </si>
  <si>
    <t>Ravna Gora</t>
  </si>
  <si>
    <t>Rešetari</t>
  </si>
  <si>
    <t>Ribnik</t>
  </si>
  <si>
    <t>Rugvica</t>
  </si>
  <si>
    <t>Runovići</t>
  </si>
  <si>
    <t>Ružić</t>
  </si>
  <si>
    <t>Stara Gradiška</t>
  </si>
  <si>
    <t>Staro Petrovo Selo</t>
  </si>
  <si>
    <t>Stupnik</t>
  </si>
  <si>
    <t>Sutivan</t>
  </si>
  <si>
    <t>Sveti Lovreč</t>
  </si>
  <si>
    <t>Tinjan</t>
  </si>
  <si>
    <t>Tisno</t>
  </si>
  <si>
    <t>Tordinci</t>
  </si>
  <si>
    <t>Trpanj</t>
  </si>
  <si>
    <t>Tučepi</t>
  </si>
  <si>
    <t>Udbina</t>
  </si>
  <si>
    <t>Unešić</t>
  </si>
  <si>
    <t>Vela Luka</t>
  </si>
  <si>
    <t>Velika Kopanica</t>
  </si>
  <si>
    <t>Veliko Trgovišće</t>
  </si>
  <si>
    <t>Vidovec</t>
  </si>
  <si>
    <t>Vinica</t>
  </si>
  <si>
    <t>Višnjan</t>
  </si>
  <si>
    <t>Vižinada</t>
  </si>
  <si>
    <t>Vodnjan</t>
  </si>
  <si>
    <t>Vojnić</t>
  </si>
  <si>
    <t>Vrbanja</t>
  </si>
  <si>
    <t>Vrbje</t>
  </si>
  <si>
    <t>Vrhovine</t>
  </si>
  <si>
    <t>Zadvarje</t>
  </si>
  <si>
    <t>Zagvozd</t>
  </si>
  <si>
    <t>Zmijavci</t>
  </si>
  <si>
    <t>Žakanje</t>
  </si>
  <si>
    <t>Žminj</t>
  </si>
  <si>
    <t>Žumberak</t>
  </si>
  <si>
    <t>Župa Dubrovačka</t>
  </si>
  <si>
    <t>tempLink</t>
  </si>
  <si>
    <t>Odaberite mjesto</t>
  </si>
  <si>
    <t>UPUTE ZA POPUNJAVANJE</t>
  </si>
  <si>
    <t xml:space="preserve">Moguće je popunjavati samo žuto označena polja. Ostala polja popunjavaju se automatski nakon prethodnog unosa u žuta polja odgovarajućih, potrebnih podataka. </t>
  </si>
  <si>
    <t xml:space="preserve"> 1. OPĆI PODACI</t>
  </si>
  <si>
    <t>P1</t>
  </si>
  <si>
    <t>P2</t>
  </si>
  <si>
    <t xml:space="preserve">    1.9.1 NAZIV / IME I PREZIME:</t>
  </si>
  <si>
    <t xml:space="preserve">    1.9.2 ADRESA SJEDIŠTA / PREBIVALIŠTA / BORAVIŠTA:</t>
  </si>
  <si>
    <t xml:space="preserve"> 2. PODACI O UZDRŽAVANIM ČLANOVIMA UŽE OBITELJI</t>
  </si>
  <si>
    <t xml:space="preserve"> 3. PODACI O UVEĆANJU OSOBNOG ODBITKA ZA</t>
  </si>
  <si>
    <t>___________________________________</t>
  </si>
  <si>
    <t>4.2. DOHODAK OD SAMOSTALNE DJELATNOSTI</t>
  </si>
  <si>
    <t>4.3. DOHODAK OD IMOVINE I IMOVINSKIH PRAVA</t>
  </si>
  <si>
    <t>4.5. DOHODAK OD OSIGURANJA</t>
  </si>
  <si>
    <t>4.6. DRUGI DOHODAK</t>
  </si>
  <si>
    <t>4.7. INOZEMNI DOHODAK</t>
  </si>
  <si>
    <t xml:space="preserve"> 4.1. DOHODAK OD NESAMOSTALNOG RADA (PLAĆA I MIROVINA)</t>
  </si>
  <si>
    <t>4.1.1. PLAĆA (prema obrascima IP)</t>
  </si>
  <si>
    <t>UKUPNO 4.1.1.</t>
  </si>
  <si>
    <t>3.1. PLAĆENE DOPRINOSE ZA ZDRAVSTVENO OSIGURANJE U TUZEMSTVU</t>
  </si>
  <si>
    <t>4.1.2. MIROVINA (prema obrascima IP / potvrdama isplatitelja)</t>
  </si>
  <si>
    <t>UKUPNO 4.1.2.</t>
  </si>
  <si>
    <t>4.1.4. OSTVARENI DOHODAK OD NESAMOSTALNOG RADA (PLAĆE I/ILI MIROVINE) NA KOJI SE NE PLAĆA POREZ NA DOHODAK PREMA STUPNJU INVALIDNOSTI HRVI</t>
  </si>
  <si>
    <t>IZNOS DOHOTKA</t>
  </si>
  <si>
    <t>P2
(3.200,00)</t>
  </si>
  <si>
    <t>UKUPNO 9.1.</t>
  </si>
  <si>
    <t>9.4. UTVRĐIVANJE GODIŠNJE POREZNE OSNOVICE</t>
  </si>
  <si>
    <t>(pod 5.)</t>
  </si>
  <si>
    <t>(pod 9.3.) &lt; ili = 9.4.1.</t>
  </si>
  <si>
    <t>(9.4.1. - 9.4.2.)</t>
  </si>
  <si>
    <t>9.5. UTVRĐIVANJE GODIŠNJEG POREZA I PRIREZA</t>
  </si>
  <si>
    <t>9.5.1 GODIŠNJA POREZNA OSNOVICA (9.4.3.)</t>
  </si>
  <si>
    <t>9.1. IZNOS DIJELA OSOBNOG ODBITKA ZA POREZNOG OBVEZNIKA I UZDRŽAVANE ČLANOVE</t>
  </si>
  <si>
    <t>4.3.1. UKUPNO DOHODAK OD IMOVINE, IMOVINSKIH PRAVA,
UPLAĆENI POREZ I PRIREZ</t>
  </si>
  <si>
    <t>4.4. DOHODAK OD KAPITALA</t>
  </si>
  <si>
    <t>4.4.1. PODACI O DIVIDENDI I UDJELU U DOBITI (prema potvrdama isplatitelja)</t>
  </si>
  <si>
    <t>UKUPNO 4.4.1.</t>
  </si>
  <si>
    <t>4.4.2. PODACI O KAMATAMA (prema potvrdama isplatitelja)</t>
  </si>
  <si>
    <t>UKUPNO 4.4.2.</t>
  </si>
  <si>
    <t>4.4.3. PODACI O IZUZIMANJIMA (prema potvrdama isplatitelja)</t>
  </si>
  <si>
    <t>UKUPNO 4.4.3.</t>
  </si>
  <si>
    <t>4.4.4. PODACI O DOHOTKU OD DODJELE I OPCIJSKE KUPNJE DIONICA (prema potvrdama isplatitelja)</t>
  </si>
  <si>
    <t>UKUPNO 4.4.4.</t>
  </si>
  <si>
    <t>4.5.1. UKUPNO DOHODAK OD OSIGURANJA, UPLAĆENI POREZ I PRIREZ</t>
  </si>
  <si>
    <t>4.5. DOHODAK OD OSIGURANJA (prema potvrdama isplatitelja)</t>
  </si>
  <si>
    <t>4.6. DRUGI DOHODAK (prema potvrdama isplatitelja)</t>
  </si>
  <si>
    <t>DRUGI DOHODAK PO
OSNOVI</t>
  </si>
  <si>
    <t>AUTORSKIH NAKNADA</t>
  </si>
  <si>
    <t>OSTALIH PRIMITAKA</t>
  </si>
  <si>
    <t>IZVOR DOHOTKA</t>
  </si>
  <si>
    <t>4.2.1. DOHODAK/ GUBITAK U TEKUĆOJ GODINI</t>
  </si>
  <si>
    <t>UMANJENJA DOHOTKA
/UVEĆANJE GUBITKA
POJEDINCA
(ukupno. pod 4.2.4.stup.3)</t>
  </si>
  <si>
    <t>GUBITAK
(&lt;0)</t>
  </si>
  <si>
    <t>DOHODAK
(&gt; ili = 0)</t>
  </si>
  <si>
    <t>UKUPNO 4.2.1.</t>
  </si>
  <si>
    <t>R.
br.</t>
  </si>
  <si>
    <t>UMANJENJE DOHOTKA ZA</t>
  </si>
  <si>
    <t>PLAĆE NOVOZAPOSLENIH OSOBA</t>
  </si>
  <si>
    <t>IZDATKE ISTRAŽIVANJA I RAZVOJA</t>
  </si>
  <si>
    <t>IZNOS
PRENESENOG
GUBITKA</t>
  </si>
  <si>
    <t>IZNOS GUBITKA U
TEKUĆOJ GODINI (POD 4.2.1. STUP. 6)</t>
  </si>
  <si>
    <t>PRVA SKUPINA I GRAD VUKOVAR</t>
  </si>
  <si>
    <t>DRUGA SKUPINA</t>
  </si>
  <si>
    <t>6. PODACI O OLAKŠICAMA, OSLOBOĐENJIMA I POTICAJIMA</t>
  </si>
  <si>
    <t>NEOPOREZIVI PRIMICI UMJETNIKA (čl. 24 st. 2. Pravilnika)</t>
  </si>
  <si>
    <t>UMANJENJE POREZA ZA OLAKŠICU HRVI (čl. 53. st. 1. Zakona)</t>
  </si>
  <si>
    <t>8. NAPOMENE POREZNOG OBVEZNIKA / OPUNOMOĆENIKA / POREZNOG SAVJETNIKA</t>
  </si>
  <si>
    <t>7. POPIS PRILOŽENIH ISPRAVA</t>
  </si>
  <si>
    <t>Rakovica</t>
  </si>
  <si>
    <t>Pleternica</t>
  </si>
  <si>
    <t>1.6. PROMJENA PREBIVALIŠTA/UOBIČAJENOG BORAVIŠTA TIJEKOM GODINE</t>
  </si>
  <si>
    <t>1.7. INVALID I HRVATSKI RATNI VOJNI INVALID IZ DOMOVINSKOG RATA (HRVI)</t>
  </si>
  <si>
    <t>4.1. DOHODAK OD NESAMOSTALNOG RADA</t>
  </si>
  <si>
    <t>STUPANJ INVALIDNOSTI HRVI</t>
  </si>
  <si>
    <t>9.6. UTVRĐIVANJE RAZLIKE POREZA I PRIREZA</t>
  </si>
  <si>
    <t>1.8. BROJ RAČUNA:</t>
  </si>
  <si>
    <t>1.1. IME I PREZIME / IME RODITELJA:</t>
  </si>
  <si>
    <t>1.9. PODACI O OPUNOMOĆENIKU / POREZNOM SAVJETNIKU</t>
  </si>
  <si>
    <t>HRVI
DA / NE</t>
  </si>
  <si>
    <t>1.4. UMIROVLJENIK (zaokružiti):</t>
  </si>
  <si>
    <t>Razdoblje: od</t>
  </si>
  <si>
    <t>INVALID
(I ILI I*)</t>
  </si>
  <si>
    <t>OSOBNI ODBITAK DIJELI SE
S OSOBOM</t>
  </si>
  <si>
    <t>POSTOTAK
OSOBNOG
ODBITKA</t>
  </si>
  <si>
    <r>
      <t>oznaka invalidnosti</t>
    </r>
    <r>
      <rPr>
        <sz val="7"/>
        <rFont val="Arial"/>
        <family val="2"/>
        <charset val="238"/>
      </rPr>
      <t>: I*   - 100% invalidnost ili pravo na tuđu pomoć i njegu zbog invalidnosti</t>
    </r>
  </si>
  <si>
    <t>OBVEZNI 
DOPRINOSI 
IZ PLAĆE</t>
  </si>
  <si>
    <t>UPLAĆENI POREZ
I PRIREZ</t>
  </si>
  <si>
    <t>RAZDOBLJE
OSTVARIVANJA</t>
  </si>
  <si>
    <t>UKUPNI IZNOS
MIROVINE</t>
  </si>
  <si>
    <t>UDIO (4.1.4. stup. 3 /
sveukupni dohodak pod 5.)
u postotku</t>
  </si>
  <si>
    <t>DIO SD</t>
  </si>
  <si>
    <t>4.2. DOHODAK OD SAMOSTALNE DJELATNOSTI OBRTA, SLOBODNIH ZANIMANJA, 
        POLJOPRIVREDE I ŠUMARSTVA I DJELATNOSTI KOJE SE OPOREZUJU KAO 
        SAMOSTALNA DJELATNOST (prema pregledu primitaka i izdataka)</t>
  </si>
  <si>
    <t>4.2.3. UKUPNO DOHODAK (4.2.1. stup. 7. – 4.2.2.), UPLAĆENI POREZ I PRIREZ</t>
  </si>
  <si>
    <t>IZNOS
DOHOTKA/GUBITKA</t>
  </si>
  <si>
    <t>DOHODAK/GUBITAK
POJEDINCA</t>
  </si>
  <si>
    <t>UPLAĆENI 
POREZ I PRIREZ</t>
  </si>
  <si>
    <t>7 (2 - 3 + 5)</t>
  </si>
  <si>
    <t>6 (2 - 3 + 5)</t>
  </si>
  <si>
    <t>6 [(3 - 4) ili (3 + 5)]</t>
  </si>
  <si>
    <t>4.3. DOHODAK OD IMOVINE I IMOVINSKIH PRAVA (prema rješenju Porezne uprave, pregledu primitaka i izdataka i potvrdama isplatitelja)</t>
  </si>
  <si>
    <t>UKUPAN
DOHODAK</t>
  </si>
  <si>
    <t>UPLAĆENI
POREZ I PRIREZ</t>
  </si>
  <si>
    <t>PRIMITAKA ČLANOVA
SKUPŠTINA
I NADZORNIH ODBORA</t>
  </si>
  <si>
    <t>4.6.9. UKUPNO DRUGI DOHODAK, UPLAĆENI POREZ I PRIREZ 
(od r.br.1 do r.br. 8)</t>
  </si>
  <si>
    <t>primitaka u naravi, nagrada učenicima, primitaka učenika i studenata za rad preko udruga, stipendija, nagrada, naknada iznad propisanih iznosa</t>
  </si>
  <si>
    <t>NAKNADA UMJETNIKA I KULTURNIH DJELATNIKA (za isporučeno umjetničko djelo)</t>
  </si>
  <si>
    <t>IZNOS
(u kunama i lipama)</t>
  </si>
  <si>
    <t>RAZLIKA OSOBNOG ODBITKA (čl. 36. st. 1. i 2. Zakona u odnosu na čl. 54. Zakona)</t>
  </si>
  <si>
    <t xml:space="preserve">9.4.2. UKUPNI GODIŠNJI OSOBNI ODBITAK  </t>
  </si>
  <si>
    <t xml:space="preserve">9.4.3. GODIŠNJA POREZNA OSNOVICA  </t>
  </si>
  <si>
    <r>
      <t xml:space="preserve">PRILOG UPO
</t>
    </r>
    <r>
      <rPr>
        <b/>
        <sz val="8"/>
        <rFont val="Arial"/>
        <family val="2"/>
        <charset val="238"/>
      </rPr>
      <t>(u kunama i lipama)</t>
    </r>
  </si>
  <si>
    <t>9.5.8.</t>
  </si>
  <si>
    <t>9.5.9.</t>
  </si>
  <si>
    <t>9.6.1.</t>
  </si>
  <si>
    <t>9.6.7.</t>
  </si>
  <si>
    <t>9.6.10.</t>
  </si>
  <si>
    <t>9.6.11.</t>
  </si>
  <si>
    <t>9.6.12.</t>
  </si>
  <si>
    <t>9.6.13.</t>
  </si>
  <si>
    <t xml:space="preserve">UMANJENJE ZA OLAKŠICU HRVI </t>
  </si>
  <si>
    <t>UPLAĆENI PREDUJAM POREZA I PRIREZA U TUZEMSTVU (pod 5.)</t>
  </si>
  <si>
    <t xml:space="preserve">P1   </t>
  </si>
  <si>
    <t>I</t>
  </si>
  <si>
    <t>I*</t>
  </si>
  <si>
    <t>NE</t>
  </si>
  <si>
    <t>%</t>
  </si>
  <si>
    <t>6 (3 - 4 - 5)</t>
  </si>
  <si>
    <t>Jakovlje</t>
  </si>
  <si>
    <t>Ozalj</t>
  </si>
  <si>
    <t>Bednja</t>
  </si>
  <si>
    <t>Donja Voća</t>
  </si>
  <si>
    <t>Klenovnik</t>
  </si>
  <si>
    <t>Visoko</t>
  </si>
  <si>
    <t>Beretinec</t>
  </si>
  <si>
    <t>Cestica</t>
  </si>
  <si>
    <t>Gornji Bogićevci</t>
  </si>
  <si>
    <t>Sibinj</t>
  </si>
  <si>
    <t>Erdut</t>
  </si>
  <si>
    <t>Kijevo</t>
  </si>
  <si>
    <t>Bol</t>
  </si>
  <si>
    <t>Jelsa</t>
  </si>
  <si>
    <t>Izračun je isključivo informativne naravi. Preporuča se korisniku ove aplikacije dodatno provjeriti ispravnost izračuna. Erste banka ne snosi odgovornost za eventualne greške u izračunu ili greške u popunjavanju obrasca.</t>
  </si>
  <si>
    <t>Breznica</t>
  </si>
  <si>
    <t>Brodski Stupnik</t>
  </si>
  <si>
    <t>Donji Lapac</t>
  </si>
  <si>
    <t>Ervenik</t>
  </si>
  <si>
    <t>Fužine</t>
  </si>
  <si>
    <t>Grubišno Polje</t>
  </si>
  <si>
    <t>Kanfanar</t>
  </si>
  <si>
    <t>Lepoglava</t>
  </si>
  <si>
    <t>Mali Bukovec</t>
  </si>
  <si>
    <t>Motovun</t>
  </si>
  <si>
    <t>Skradin</t>
  </si>
  <si>
    <t>Sračinec</t>
  </si>
  <si>
    <t>Stari Mikanovci</t>
  </si>
  <si>
    <t>Svetvinčenat</t>
  </si>
  <si>
    <t>Štitar</t>
  </si>
  <si>
    <t>Tribunj</t>
  </si>
  <si>
    <t>Veliki Bukovec</t>
  </si>
  <si>
    <t>http://www.porezna-uprava.hr/</t>
  </si>
  <si>
    <t>1.3. OIB:</t>
  </si>
  <si>
    <t xml:space="preserve">    1.9.3 OIB:</t>
  </si>
  <si>
    <t>OIB</t>
  </si>
  <si>
    <t>4. PODACI O DOHOTKU I PLAĆENOM PREDUJMU POREZA I PRIREZA
 (u kunama i lipama)</t>
  </si>
  <si>
    <t>OIB
POSLODAVCA / ISPLATITELJA</t>
  </si>
  <si>
    <t>OIB ISPLATITELJA</t>
  </si>
  <si>
    <t>OIB nositelja
zajedničke djelatnosti</t>
  </si>
  <si>
    <t>OIB POREZNOG OBVEZNIKA:</t>
  </si>
  <si>
    <t>Špišić Bukovica</t>
  </si>
  <si>
    <t>Dicmo</t>
  </si>
  <si>
    <t>Feričanci</t>
  </si>
  <si>
    <t>Majur</t>
  </si>
  <si>
    <t>Polača</t>
  </si>
  <si>
    <t>Sveti Đurđ</t>
  </si>
  <si>
    <t>Antunovac</t>
  </si>
  <si>
    <t>Đurđenovac</t>
  </si>
  <si>
    <t>Hrašćina</t>
  </si>
  <si>
    <t>Kamanje</t>
  </si>
  <si>
    <t>Breznički Hum</t>
  </si>
  <si>
    <t>Gornji Kneginec</t>
  </si>
  <si>
    <t>Lišane Ostrovičke</t>
  </si>
  <si>
    <t>Podgorač</t>
  </si>
  <si>
    <t>3.2. DANA DAROVANJA</t>
  </si>
  <si>
    <t>3.3. UKUPNO (3.1. + 3.2.)</t>
  </si>
  <si>
    <t>9.2. IZNOS DIJELA OSOBNOG ODBITKA ZA PLAĆENE DOPRINOSE ZA ZDRAVSTVENO OSIGURANJE U TUZEMSTVU I DANA DARIVANJA (pod 3.3.)</t>
  </si>
  <si>
    <r>
      <t xml:space="preserve">Zbog nastalih izmjena i varijacija u priznavanju uvjeta i prava, izračun porezne prijave u odnosu na službeni izračun može varirati zbog stavke 3.2.:
osobni odbitak može se uvećati za darovanja dana </t>
    </r>
    <r>
      <rPr>
        <b/>
        <sz val="10"/>
        <rFont val="Arial"/>
        <family val="2"/>
        <charset val="238"/>
      </rPr>
      <t>do visine 2% primitaka</t>
    </r>
    <r>
      <rPr>
        <sz val="10"/>
        <rFont val="Arial"/>
        <family val="2"/>
        <charset val="238"/>
      </rPr>
      <t xml:space="preserve"> za koje je u prethodnoj godini podnesena godišnja porezna prijava i utvrđen godišnji porez na dohodak. Iznimno, osobni odbitak se uvećava za darovanja dana iznad propisane visine, pod uvjetom da su dana prema odlukama nadležnih ministarstava o provedbi i financiranju posebnih programa i akcija, ali ne i za redovnu djelatnost primatelja darovanja (članak 36. stavak 12. Zakona)
</t>
    </r>
  </si>
  <si>
    <t>OBVEZNI DOPRINOSI IZ MIROVINE</t>
  </si>
  <si>
    <t>DRŽAVNE POTPORE ZA OBRAZOVANJE I IZOBRAZBU</t>
  </si>
  <si>
    <t>9.5.2. DIO POREZNE OSNOVICE DO 26.400,00 ZA PRIMJENU STOPE 12%</t>
  </si>
  <si>
    <t>9.6.2.</t>
  </si>
  <si>
    <t>PROSJEČNA POREZNA STOPA (9.6.1./5.*100)</t>
  </si>
  <si>
    <t>9.6.3.</t>
  </si>
  <si>
    <t>9.6.4.</t>
  </si>
  <si>
    <t>9.6.5.</t>
  </si>
  <si>
    <t>GODIŠNJA OBAVEZA POREZA I PRIREZA (9.6.2.*9.6.4.)</t>
  </si>
  <si>
    <t xml:space="preserve">9.6.6.
 </t>
  </si>
  <si>
    <t xml:space="preserve">9.6.8.
</t>
  </si>
  <si>
    <t xml:space="preserve">9.6.9.
</t>
  </si>
  <si>
    <t>UPLAĆENI POREZ U INOZEMSTVU (pod 4.7.1. stup 6)</t>
  </si>
  <si>
    <t>9.6.14.</t>
  </si>
  <si>
    <t>9.6.15.</t>
  </si>
  <si>
    <t>9.6.16.</t>
  </si>
  <si>
    <t>Maruševec</t>
  </si>
  <si>
    <t>Petrijanec</t>
  </si>
  <si>
    <t>Čepin</t>
  </si>
  <si>
    <t>UPLAĆENI POREZ I PRIREZ</t>
  </si>
  <si>
    <t>TUZEMNI</t>
  </si>
  <si>
    <t>INOZEMNI</t>
  </si>
  <si>
    <t>5 (2 + 4)</t>
  </si>
  <si>
    <t>NEOPOREZIVI DIO UMJETNIČKOG HONORARA (čl. 46. st. 5. Pravilnika)</t>
  </si>
  <si>
    <r>
      <t xml:space="preserve">8 
</t>
    </r>
    <r>
      <rPr>
        <sz val="7"/>
        <rFont val="Arial"/>
        <family val="2"/>
        <charset val="238"/>
      </rPr>
      <t>(st.4 x 3.200,00)</t>
    </r>
  </si>
  <si>
    <t>4.7. INOZEMNI DOHODAK (prema potvrdama inozemnih isplatitelja i vlastitim evidencijama)</t>
  </si>
  <si>
    <t xml:space="preserve">9.4.1 SVEUKUPNI GODIŠNJI DOHODAK  </t>
  </si>
  <si>
    <t>9.5.5. GODIŠNJI POREZ PO STOPI 12% (9.5.2. x 12%)</t>
  </si>
  <si>
    <t>9.5.6. GODIŠNJI POREZ PO STOPI 25% (9.5.3. x 25%)</t>
  </si>
  <si>
    <t xml:space="preserve">UKUPNI GODIŠNJI POREZ (9.5.5. + 9.5.6. + 9.5.7.) </t>
  </si>
  <si>
    <t>GODIŠNJI PRIREZ (9.5.8. x stopa prireza)</t>
  </si>
  <si>
    <t>GODIŠNJA OBVEZA POREZA I PRIREZA (9.5.8. + 9.5.9.)</t>
  </si>
  <si>
    <t>Sveti Ilija</t>
  </si>
  <si>
    <t>Lukač</t>
  </si>
  <si>
    <t>Vladislavci</t>
  </si>
  <si>
    <t>Erste &amp; Steiermärkische Bank, Rijeka</t>
  </si>
  <si>
    <t>Banco Popolare Croatia, Zagreb</t>
  </si>
  <si>
    <t>Banka Kovanica, Varaždin</t>
  </si>
  <si>
    <t>Banka splitsko-dalmatinska, Split</t>
  </si>
  <si>
    <t>BKS Bank, Rijeka</t>
  </si>
  <si>
    <t>Centar banka, Zagreb</t>
  </si>
  <si>
    <t>Croatia banka, Zagreb</t>
  </si>
  <si>
    <t>Hrvatska poštanska banka, Zagreb</t>
  </si>
  <si>
    <t>Hypo Alpe-Adria-Bank, Zagreb</t>
  </si>
  <si>
    <t>Imex banka, Split</t>
  </si>
  <si>
    <t>Istarska kreditna banka Umag, Umag</t>
  </si>
  <si>
    <t>Jadranska banka, Šibenik</t>
  </si>
  <si>
    <t>Karlovačka banka, Karlovac</t>
  </si>
  <si>
    <t>KentBank, Zagreb</t>
  </si>
  <si>
    <t>Kreditna banka Zagreb, Zagreb</t>
  </si>
  <si>
    <t>Nava banka, Zagreb</t>
  </si>
  <si>
    <t>OTP banka Hrvatska, Zadar</t>
  </si>
  <si>
    <t>Partner banka, Zagreb</t>
  </si>
  <si>
    <t>Podravska banka, Koprivnica</t>
  </si>
  <si>
    <t>Primorska banka, Rijeka</t>
  </si>
  <si>
    <t>Privredna banka Zagreb, Zagreb</t>
  </si>
  <si>
    <t>Raiffeisenbank Austria, Zagreb</t>
  </si>
  <si>
    <t>Samoborska banka, Samobor</t>
  </si>
  <si>
    <t>Sberbank, Zagreb</t>
  </si>
  <si>
    <t>Slatinska banka, Slatina</t>
  </si>
  <si>
    <t>Société Générale-Splitska banka, Split</t>
  </si>
  <si>
    <t>Vaba d.d. banka Varaždin, Varaždin</t>
  </si>
  <si>
    <t>Veneto banka, Zagreb</t>
  </si>
  <si>
    <t>Zagrebačka banka, Zagreb</t>
  </si>
  <si>
    <t>Štedbanka, Zagreb</t>
  </si>
  <si>
    <t>DA     /</t>
  </si>
  <si>
    <t xml:space="preserve">P2  </t>
  </si>
  <si>
    <r>
      <t xml:space="preserve">1.2. ADRESA </t>
    </r>
    <r>
      <rPr>
        <b/>
        <sz val="7"/>
        <rFont val="Arial"/>
        <family val="2"/>
        <charset val="238"/>
      </rPr>
      <t>(mjesto, ulica i kućni broj)</t>
    </r>
    <r>
      <rPr>
        <b/>
        <sz val="8"/>
        <rFont val="Arial"/>
        <family val="2"/>
        <charset val="238"/>
      </rPr>
      <t>:</t>
    </r>
  </si>
  <si>
    <r>
      <t xml:space="preserve">1.5. Potpomognuta područja i područje Grada Vukovara </t>
    </r>
    <r>
      <rPr>
        <b/>
        <sz val="7"/>
        <rFont val="Arial"/>
        <family val="2"/>
        <charset val="238"/>
      </rPr>
      <t>(zaokružiti područje)</t>
    </r>
    <r>
      <rPr>
        <b/>
        <sz val="8"/>
        <rFont val="Arial"/>
        <family val="2"/>
        <charset val="238"/>
      </rPr>
      <t>:</t>
    </r>
  </si>
  <si>
    <t>Telefon:</t>
  </si>
  <si>
    <t>Država</t>
  </si>
  <si>
    <t>Mjesto</t>
  </si>
  <si>
    <t>Ulica i kućni broj</t>
  </si>
  <si>
    <t>Potpom. područja i Grad Vukovar</t>
  </si>
  <si>
    <t>Razdoblje</t>
  </si>
  <si>
    <t>Razdoblje invalidnosti</t>
  </si>
  <si>
    <t>oznaka invalidnosti  (zaokružiti)</t>
  </si>
  <si>
    <t>postotak invalidnosti
(ispunjava HRVI)</t>
  </si>
  <si>
    <t>POTPOM. PODRUČJA I GRAD VUKOVAR (P1 I P2)</t>
  </si>
  <si>
    <t>RAZDOBLJE
KORIŠTENJA
OD / DO</t>
  </si>
  <si>
    <r>
      <t xml:space="preserve">Potpomognuta područja i područje grada Vukovara: P1 </t>
    </r>
    <r>
      <rPr>
        <sz val="7"/>
        <rFont val="Arial"/>
        <family val="2"/>
        <charset val="238"/>
      </rPr>
      <t xml:space="preserve">područja jedinica lokalne samouprave razvrstanih u I. skupinu po stupnju razvijenosti prema posebnom propisu o regionalnom razvoju Republike Hrvatske i područje Grada Vukovara utvrđenog prema posebnom propisu o obnovi i razvoju Grada Vukovara; </t>
    </r>
    <r>
      <rPr>
        <b/>
        <sz val="7"/>
        <rFont val="Arial"/>
        <family val="2"/>
        <charset val="238"/>
      </rPr>
      <t xml:space="preserve">P2 </t>
    </r>
    <r>
      <rPr>
        <sz val="7"/>
        <rFont val="Arial"/>
        <family val="2"/>
        <charset val="238"/>
      </rPr>
      <t>područja jedinice lokalne samouprave razvrstanih u II. skupinu po stupnju razvijenosti prema posebnom propisu o regionalnogm razvoju Republike Hrvatske</t>
    </r>
  </si>
  <si>
    <t>4.1.3. UKUPNO DOHODAK OD NESAMOSTALNOG RADA, UPLAĆENI POREZ I PRIREZ (4.1.1.+ 4.1.2.)</t>
  </si>
  <si>
    <t>POTPOMOGNUTA PODRUČJA I PODRUČJE GRADA VUKOVARA</t>
  </si>
  <si>
    <t>umjetničkih, artističkih, zabavnih, sportskih, književnih, likovnih djelatnosti, te djelatnosti u svezi s tiskom, radiom, televizijom i zabavnim priredbama NEREZIDENATA</t>
  </si>
  <si>
    <t>primitaka trgovačkih putnika, agenata, akvizitera, sportskih sudaca i delegata i dr.</t>
  </si>
  <si>
    <t>PRIMITAKA PROFESIONALNIH NOVINARA, UMJETNIKA I SPORTAŠA</t>
  </si>
  <si>
    <t>NADNEVAK:  I__I__I  I__I__I  I__I__I__I__I</t>
  </si>
  <si>
    <t>(potpis poreznog obveznika/ opunomoćenika/ poreznog savjetnika)</t>
  </si>
  <si>
    <t>IZVAN POTPOMOGNUTIH PODRUČJA I PODRUČJA GRADA VUKOVARA</t>
  </si>
  <si>
    <t>NA POTPOMOGNUTIM PODRUČJIMA I PODRUČJU GRADA VUKOVARA</t>
  </si>
  <si>
    <t>IZNOS OSOBNOG ODBITKA IZVAN PPODPOMOGNUTIH PODRUČJA I PODRUČJA GRADA VUKOVARA</t>
  </si>
  <si>
    <r>
      <t xml:space="preserve">9
</t>
    </r>
    <r>
      <rPr>
        <sz val="7"/>
        <rFont val="Arial"/>
        <family val="2"/>
        <charset val="238"/>
      </rPr>
      <t>(5+6+7+8)</t>
    </r>
  </si>
  <si>
    <t>9.3. UKUPNO GODIŠNJI OSOBNI ODBITAK (9.1. + 9.2.)</t>
  </si>
  <si>
    <t>DOHODAK IZ INOZEMSTVA IZUZET OD OPOREZIVANJA</t>
  </si>
  <si>
    <t>UKUPNI OPOREZIVI DOHODAK (ukupni dohodak pod 5.- dohodak iz inoz.pod 9.6.3.)</t>
  </si>
  <si>
    <t>UMANJENJE POREZA I PRIREZA OD SAMOSTALNE DJELATNOSTI NA POTPOMOGNUTOM PODRUČJU PRVE SKUPINE I PODRUČJU GRADA VUKOVARA</t>
  </si>
  <si>
    <t>UMANJENJE POREZA I PRIREZA OD SAMOSTALNE DJELATNOSTI NA POTPOMOGNUTOM PODRUČJU DRUGE SKUPINE</t>
  </si>
  <si>
    <t>UKUPNO UMANJENJE POREZA I PRIREZA OD SAMOSTALNE DJELATNOSTI (9.6.6.+9.6.7.)</t>
  </si>
  <si>
    <t>GODIŠNJA OBVEZA POREZA I PRIREZA (9.6.5. - 9.6.8. - 9.6.9.)</t>
  </si>
  <si>
    <t>UPLAĆENI POREZ U INOZEMSTVU KOJI SE MOŽE ODBITI (= ili &lt; 9.6.12.)</t>
  </si>
  <si>
    <t>UKUPNO UPLAĆENI POREZ I PRIREZ (9.6.11. + 9.6.13.)</t>
  </si>
  <si>
    <t>RAZLIKA POREZA I PRIREZA ZA UPLATU (9.6.10. - 9.6.14.)</t>
  </si>
  <si>
    <t>Obrazac DOH</t>
  </si>
  <si>
    <t>RAZLIKA POREZA I PRIREZA ZA POVRAT (9.6.14. - 9.6.10.)</t>
  </si>
  <si>
    <t xml:space="preserve">9.5.7. </t>
  </si>
  <si>
    <t>GODIŠNJI POREZ PO STOPI 40% (9.5.4. x 40%)</t>
  </si>
  <si>
    <t xml:space="preserve">Bale </t>
  </si>
  <si>
    <t>Donji Martijanec</t>
  </si>
  <si>
    <t>Dubrovačko Primorje</t>
  </si>
  <si>
    <t>Hum na Sutli</t>
  </si>
  <si>
    <t>Kaštelir Labinci</t>
  </si>
  <si>
    <t>Klinča Selo</t>
  </si>
  <si>
    <t>Klis</t>
  </si>
  <si>
    <t>Kloštar Podravski</t>
  </si>
  <si>
    <t>Lasinja</t>
  </si>
  <si>
    <t xml:space="preserve">Mljet </t>
  </si>
  <si>
    <t>Općina Lovas</t>
  </si>
  <si>
    <t>Općina Ljubešćica</t>
  </si>
  <si>
    <t xml:space="preserve">Orle </t>
  </si>
  <si>
    <t>Otok</t>
  </si>
  <si>
    <t>Perušić</t>
  </si>
  <si>
    <t xml:space="preserve">Pisarovina </t>
  </si>
  <si>
    <t>Plitvička Jezera</t>
  </si>
  <si>
    <t>Sv. Nedelja</t>
  </si>
  <si>
    <t>Sv. Petar u Šumi</t>
  </si>
  <si>
    <t>Škabrnja</t>
  </si>
  <si>
    <t xml:space="preserve">Trnovec Bartolovečki </t>
  </si>
  <si>
    <t>Zlatar - Bistrica</t>
  </si>
  <si>
    <t>Đakovo</t>
  </si>
  <si>
    <t>Požega</t>
  </si>
  <si>
    <t>Sveta Nedjelja</t>
  </si>
  <si>
    <t>DRŽAVNA POTPORA MALE VRIJEDNOSTI ZA IZVOĐENJE PRAKTIČNE NASTAVE I VJEŽBE NAUKAVANJA U SUSTAVU VEZANIH OBRTA</t>
  </si>
  <si>
    <t>4.2.4. PREDEUJAM POREZA NA DOHODAK ZA SLJEDEĆE POREZNO RAZDOBLJE</t>
  </si>
  <si>
    <t>4.2.5. UMANJENJA DOHOTKA POJEDINCA</t>
  </si>
  <si>
    <t>UKUPNO 4.2.5.</t>
  </si>
  <si>
    <t>4.2.6. GUBITAK OD SAMOSTALNE DJELATNOSTI ZA PRIJENOS</t>
  </si>
  <si>
    <t>4.2.7. DOHODAK OD SAMOSTALNE DJELATNOSTI OSTVAREN NA POTPOMOGNUTIM PODRUČJIMA I PODRUČJU GRADA VUKOVARA ZA KOJI SU PROPISANE OLAKŠICE</t>
  </si>
  <si>
    <t>UDIO (4.2.7. stup.3. /
sveukupni dohodak pod 5.)
u postotku</t>
  </si>
  <si>
    <t>4.2.8. OBRAČUN DOPRINOSA PO OSNOVI OBAVLJANJA DRUGE DJELATNOSTI</t>
  </si>
  <si>
    <t>1. RAZDOBLJE OBAVLJANJA SAMOSTALNE DJELATNOSTI</t>
  </si>
  <si>
    <t>2. RAZDOBLJE OBAVLJANJA DRUGE DJELATNOSTI</t>
  </si>
  <si>
    <t>Od</t>
  </si>
  <si>
    <t>Do</t>
  </si>
  <si>
    <t>BROJ MJESECI OBAVLJANJA SAMOSTALNE DJELATNOSTI</t>
  </si>
  <si>
    <t>BROJ MJESECI OBAVLJANJA DRUGE DJELATNOSTI</t>
  </si>
  <si>
    <t>IZNOS DOHOTKA (ZBROJ STUPCA 2 POD 4.2.1.)</t>
  </si>
  <si>
    <t>4.4.5. PODACI O DOHOTKU OD KAPITALNIH DOBITAKA (prema potvrdama isplatitelja)</t>
  </si>
  <si>
    <t>UKUPNO 4.4.5.</t>
  </si>
  <si>
    <t>DIO I, K, O, D i INOZEMNI DOHODAK</t>
  </si>
  <si>
    <t>4.4.6. UKUPNO DOHODAK OD KAPITALA, UPLAĆENI POREZ I PRIREZ
(4.4.1. + 4.4.2. + 4.4.3. + 4.4.4. + 4.4.5.)</t>
  </si>
  <si>
    <r>
      <t xml:space="preserve">5. SVEUKUPNO DOHODAK, UPLAĆENI POREZ
    I PRIREZ (u kunama i lipama)
</t>
    </r>
    <r>
      <rPr>
        <b/>
        <sz val="11"/>
        <color indexed="9"/>
        <rFont val="Arial"/>
        <family val="2"/>
        <charset val="238"/>
      </rPr>
      <t>( 4.1.3. + 4.2.3. stup. 7 i 8 + 4.3.1. + 4.4.6. + 4.5.1. + 4.6.9. + 4.7.1. stup.4 i 5)</t>
    </r>
  </si>
  <si>
    <t>9. UTVRĐIVANJE POREZA I PRIREZA ZA 2015. GODINU</t>
  </si>
  <si>
    <t>IZNOS OSOBNOG ODBITKA NA POTPOMOGNUTIM PODRUČJIMA I/ILI PODRUČJU GRADA VUKOVARA</t>
  </si>
  <si>
    <t>OSOBNI ODBITAK UMIROVLJENIKA (3.800,00)</t>
  </si>
  <si>
    <t>P1
(3.500,00)</t>
  </si>
  <si>
    <t>P2
(3.000,00)</t>
  </si>
  <si>
    <r>
      <t xml:space="preserve">5 
</t>
    </r>
    <r>
      <rPr>
        <sz val="7"/>
        <rFont val="Arial"/>
        <family val="2"/>
        <charset val="238"/>
      </rPr>
      <t>(st.2 x 2.600,00)</t>
    </r>
  </si>
  <si>
    <r>
      <t xml:space="preserve">6 
</t>
    </r>
    <r>
      <rPr>
        <sz val="7"/>
        <rFont val="Arial"/>
        <family val="2"/>
        <charset val="238"/>
      </rPr>
      <t>( st.3 x 3.500,00)</t>
    </r>
  </si>
  <si>
    <r>
      <t xml:space="preserve">7 
</t>
    </r>
    <r>
      <rPr>
        <sz val="7"/>
        <rFont val="Arial"/>
        <family val="2"/>
        <charset val="238"/>
      </rPr>
      <t>(st.4 x 3.000,00)</t>
    </r>
  </si>
  <si>
    <t>9.5.3. DIO POREZNE OSNOVICE IZNAD 26.400,00 DO 158.400,00 kn ZA PRIMJENU STOPE 25% (NA IDUĆIH 132.000,00 kn)</t>
  </si>
  <si>
    <t>9.5.4. DIO POREZNE OSNOVICE IZNAD 158.400,00 kn ZA PRIMJENU STOPE 40%</t>
  </si>
  <si>
    <t>9.7. UTVRĐIVANJE PREDUJMA POREZA NA DOHODAK OD SAMOSTALNE DJELATNOSTI ZA SLJEDEĆE POREZNO RAZDOBLJE</t>
  </si>
  <si>
    <t>9.7.1.</t>
  </si>
  <si>
    <t>UDIO DOHOTKA OD SAMOSTALNE DJELATNOSTI U SVEUKUPNOM DOHOTKU ( 4.2.3. stupac 7 / sveukupni dohodak pod 5.) u postotku</t>
  </si>
  <si>
    <t>9.7.2.</t>
  </si>
  <si>
    <t>PREDUJAM POREZA NA DOHODAK ( 9.6.10. * 9.7.1. / broj mjeseci obavljanja djelatnosti)</t>
  </si>
  <si>
    <t>Donji Kukuruzari</t>
  </si>
  <si>
    <t>Hrv. Dubica</t>
  </si>
  <si>
    <t>Grad Zagreb</t>
  </si>
  <si>
    <t>Grad Dugo Selo</t>
  </si>
  <si>
    <t>Grad Ivanić Grad</t>
  </si>
  <si>
    <t>Grad Sv.Ivan Zelina</t>
  </si>
  <si>
    <t>Grad Vrbovec</t>
  </si>
  <si>
    <t>Grad Karlovac</t>
  </si>
  <si>
    <t>Đurmanec</t>
  </si>
  <si>
    <t>Grad Pregrada</t>
  </si>
  <si>
    <t>Grad Zlatar</t>
  </si>
  <si>
    <t>Grad Kutina</t>
  </si>
  <si>
    <t>Grad Novska</t>
  </si>
  <si>
    <t>Grad Hrv. Kostajnica</t>
  </si>
  <si>
    <t>Grad Ogulin</t>
  </si>
  <si>
    <t>Grad Duga Resa</t>
  </si>
  <si>
    <t>Grad Slunj</t>
  </si>
  <si>
    <t>Grad Jastrebarsko</t>
  </si>
  <si>
    <t>Grad Zaprešić</t>
  </si>
  <si>
    <t>Grad Sisak</t>
  </si>
  <si>
    <t>Grad Petrinja</t>
  </si>
  <si>
    <t>Grad Velika Gorica</t>
  </si>
  <si>
    <t>Grad Donja Stubica</t>
  </si>
  <si>
    <t>Grad Klanjec</t>
  </si>
  <si>
    <t>Grad Bjelovar</t>
  </si>
  <si>
    <t>IZNOS DOPRINOSA ZA ZDRAVSTVENO OSIGURANJE (r.br.8. * propisana stopa iz članka 14. Zakona o doprinosima)</t>
  </si>
  <si>
    <t>11.</t>
  </si>
  <si>
    <t>IZNOS DOPRINOSA ZA MIROVINSKO OSIGURANJE NA TEMELJU INDIVIDUALNE KAPITALIZIRANE ŠTEDNJE  (r.br.8. * propisana stopa iz članka 17. Zakona o doprinosima)</t>
  </si>
  <si>
    <t>10.</t>
  </si>
  <si>
    <t>IZNOS DOPRINOSA ZA MIROVINSKO OSIGURANJE NA TEMELJU GENERACIJSKE SOLIDARNOSI (r.br.8. * propisana stopa iz članka 13. Zakona o doprinosima)</t>
  </si>
  <si>
    <t>9.</t>
  </si>
  <si>
    <t>IZNOS OSNOVICE ZA OBRAČUN DOPRINOSA</t>
  </si>
  <si>
    <t>IZNOS NAJVIŠE OSNOVICE ZA MJESECE OBAVLJANJA DRUGE DJELATNOSTI</t>
  </si>
  <si>
    <t>IZNOS DOHOTKA OD DRUGE DJELATNOSTI (r.br. 4. / r.br. 3. * r.br. 5.)</t>
  </si>
  <si>
    <t>Babina Greda</t>
  </si>
  <si>
    <t>Grad Belišće</t>
  </si>
  <si>
    <t>Grad Beli Manastir</t>
  </si>
  <si>
    <t>Grad Buje</t>
  </si>
  <si>
    <t>Grad Buzet</t>
  </si>
  <si>
    <t>Grad Crikvenica</t>
  </si>
  <si>
    <t>Grad Čabar</t>
  </si>
  <si>
    <t>Grad Čakovec</t>
  </si>
  <si>
    <t>Grad Čazma</t>
  </si>
  <si>
    <t>Grad Delnice</t>
  </si>
  <si>
    <t>Grad Donji Miholjac</t>
  </si>
  <si>
    <t>Grad Drniš</t>
  </si>
  <si>
    <t>Grad Dubrovnik</t>
  </si>
  <si>
    <t>Grad Garešnica</t>
  </si>
  <si>
    <t>Grad Gospić</t>
  </si>
  <si>
    <t>Grad Gračac</t>
  </si>
  <si>
    <t>Grad Ilok</t>
  </si>
  <si>
    <t>Grad Imotski</t>
  </si>
  <si>
    <t>Grad Kaštela</t>
  </si>
  <si>
    <t>Grad Knin</t>
  </si>
  <si>
    <t>Grad Komiža</t>
  </si>
  <si>
    <t>Grad Korčula</t>
  </si>
  <si>
    <t>Grad Kraljevica</t>
  </si>
  <si>
    <t>Grad Križevci</t>
  </si>
  <si>
    <t>Grad Labin</t>
  </si>
  <si>
    <t>Grad Ludbreg</t>
  </si>
  <si>
    <t>Grad Makarska</t>
  </si>
  <si>
    <t>Grad Metković</t>
  </si>
  <si>
    <t>Grad Našice</t>
  </si>
  <si>
    <t>Grad Nova Gradiška</t>
  </si>
  <si>
    <t>Grad Novi Marof</t>
  </si>
  <si>
    <t>Grad Novi Vinodolski</t>
  </si>
  <si>
    <t>Grad Omiš</t>
  </si>
  <si>
    <t>Grad Opatija</t>
  </si>
  <si>
    <t>Grad Opuzen</t>
  </si>
  <si>
    <t>Grad Osijek</t>
  </si>
  <si>
    <t>Grad Otočac</t>
  </si>
  <si>
    <t>Grad Pakrac</t>
  </si>
  <si>
    <t>Grad Pazin</t>
  </si>
  <si>
    <t>Grad Ploče</t>
  </si>
  <si>
    <t>Grad Pula</t>
  </si>
  <si>
    <t>Grad Rijeka</t>
  </si>
  <si>
    <t>Grad Rovinj</t>
  </si>
  <si>
    <t>Grad Senj</t>
  </si>
  <si>
    <t>Grad Sinj</t>
  </si>
  <si>
    <t>Grad Slatina</t>
  </si>
  <si>
    <t>Grad Slavonski Brod</t>
  </si>
  <si>
    <t>Grad Solin</t>
  </si>
  <si>
    <t>Grad Split</t>
  </si>
  <si>
    <t>Grad Starigrad</t>
  </si>
  <si>
    <t>Grad Sv. Filip i Jakov</t>
  </si>
  <si>
    <t>Grad Šibenik</t>
  </si>
  <si>
    <t>Grad Trogir</t>
  </si>
  <si>
    <t>Grad Umag</t>
  </si>
  <si>
    <t>Grad Varaždin</t>
  </si>
  <si>
    <t>Grad Valpovo</t>
  </si>
  <si>
    <t>Grad Varaždinske Toplice</t>
  </si>
  <si>
    <t>Grad Vinkovci</t>
  </si>
  <si>
    <t>Grad Virovitica</t>
  </si>
  <si>
    <t>Grad Vis</t>
  </si>
  <si>
    <t>Grad Vodice</t>
  </si>
  <si>
    <t>Grad Vrbovsko</t>
  </si>
  <si>
    <t>Grad Vrgorac</t>
  </si>
  <si>
    <t>Grad Vrlika</t>
  </si>
  <si>
    <t>Grad Zadar</t>
  </si>
  <si>
    <t>Grad Županja</t>
  </si>
  <si>
    <t>Okučani</t>
  </si>
  <si>
    <t>KALKULATOR PRIJAVE POREZA NA DOHODAK ZA 2015. GODINU</t>
  </si>
  <si>
    <t>Prirez na stranici 9, upisuje se odabirom Vašeg mjesta prebivališta iz padajuće liste.</t>
  </si>
  <si>
    <t>Mjeseci</t>
  </si>
  <si>
    <t>PRIJAVA POREZA NA DOHODAK ZA 2015. GODINU</t>
  </si>
  <si>
    <t>UKUPNI IZNOS
PRIMITKA</t>
  </si>
  <si>
    <t>4.2.2. UMANJENJE ZA PRENESENI GUBITAK (4.2.6. stup. 4)</t>
  </si>
  <si>
    <t>4.7.1. UKUPNO INOZEMNI DOHODAK I UPLAĆENI POREZ I PRIREZ</t>
  </si>
  <si>
    <t>UMANJENJE POREZA ZA OLAKŠICE NA POTPOMOGNUTIM PODRUČJIMA I PODRUČJU GRADA VUKOVARA (čl. 55. Zakona)</t>
  </si>
  <si>
    <t>Štefanje</t>
  </si>
  <si>
    <t>Kula Norinska</t>
  </si>
  <si>
    <t>Matulji</t>
  </si>
  <si>
    <t>Grad Daruvar</t>
  </si>
  <si>
    <t>Grad Ivanec</t>
  </si>
  <si>
    <t>Grad Biograd na Moru</t>
  </si>
  <si>
    <t>Pirovac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</si>
</sst>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164" formatCode="#,##0.00_ ;\-#,##0.00\ "/>
    <numFmt numFmtId="165" formatCode="d/m/yyyy/;@"/>
  </numFmts>
  <fonts count="42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Verdana"/>
      <family val="2"/>
      <charset val="238"/>
    </font>
    <font>
      <sz val="10"/>
      <name val="Trebuchet MS"/>
      <family val="2"/>
      <charset val="238"/>
    </font>
    <font>
      <b/>
      <sz val="14"/>
      <color indexed="56"/>
      <name val="Arial"/>
      <family val="2"/>
      <charset val="238"/>
    </font>
    <font>
      <b/>
      <u/>
      <sz val="12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b/>
      <sz val="18"/>
      <name val="Arial"/>
      <family val="2"/>
      <charset val="238"/>
    </font>
    <font>
      <sz val="13"/>
      <color indexed="9"/>
      <name val="Arial Black"/>
      <family val="2"/>
      <charset val="238"/>
    </font>
    <font>
      <b/>
      <sz val="9"/>
      <name val="Arial"/>
      <family val="2"/>
      <charset val="238"/>
    </font>
    <font>
      <b/>
      <sz val="9"/>
      <color indexed="10"/>
      <name val="Arial"/>
      <family val="2"/>
      <charset val="238"/>
    </font>
    <font>
      <b/>
      <sz val="9"/>
      <color indexed="12"/>
      <name val="Arial"/>
      <family val="2"/>
      <charset val="238"/>
    </font>
    <font>
      <sz val="7"/>
      <name val="Arial"/>
      <family val="2"/>
      <charset val="238"/>
    </font>
    <font>
      <b/>
      <sz val="7"/>
      <color indexed="10"/>
      <name val="Arial"/>
      <family val="2"/>
      <charset val="238"/>
    </font>
    <font>
      <b/>
      <sz val="5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9"/>
      <name val="Arial Black"/>
      <family val="2"/>
      <charset val="238"/>
    </font>
    <font>
      <b/>
      <sz val="12"/>
      <color indexed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b/>
      <vertAlign val="superscript"/>
      <sz val="6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FF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40" fillId="0" borderId="0" applyFont="0" applyFill="0" applyBorder="0" applyAlignment="0" applyProtection="0"/>
    <xf numFmtId="0" fontId="1" fillId="0" borderId="0"/>
  </cellStyleXfs>
  <cellXfs count="783">
    <xf numFmtId="0" fontId="0" fillId="0" borderId="0" xfId="0"/>
    <xf numFmtId="0" fontId="4" fillId="0" borderId="0" xfId="3" applyFont="1" applyFill="1" applyBorder="1" applyAlignment="1">
      <alignment wrapText="1"/>
    </xf>
    <xf numFmtId="10" fontId="4" fillId="0" borderId="0" xfId="3" applyNumberFormat="1" applyFont="1" applyFill="1" applyBorder="1" applyAlignment="1">
      <alignment horizontal="center" wrapText="1"/>
    </xf>
    <xf numFmtId="0" fontId="5" fillId="0" borderId="0" xfId="3" applyFill="1" applyBorder="1"/>
    <xf numFmtId="10" fontId="5" fillId="0" borderId="0" xfId="3" applyNumberFormat="1" applyFill="1" applyBorder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vertical="center"/>
    </xf>
    <xf numFmtId="0" fontId="14" fillId="0" borderId="0" xfId="0" applyFont="1" applyAlignment="1"/>
    <xf numFmtId="49" fontId="11" fillId="2" borderId="2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center"/>
    </xf>
    <xf numFmtId="0" fontId="8" fillId="0" borderId="4" xfId="0" applyNumberFormat="1" applyFont="1" applyFill="1" applyBorder="1" applyAlignment="1" applyProtection="1">
      <alignment horizontal="center"/>
    </xf>
    <xf numFmtId="49" fontId="11" fillId="2" borderId="5" xfId="0" applyNumberFormat="1" applyFont="1" applyFill="1" applyBorder="1" applyAlignment="1" applyProtection="1">
      <alignment horizontal="center"/>
      <protection locked="0"/>
    </xf>
    <xf numFmtId="0" fontId="22" fillId="0" borderId="0" xfId="0" applyFont="1" applyAlignment="1"/>
    <xf numFmtId="0" fontId="14" fillId="0" borderId="0" xfId="0" applyFont="1" applyAlignment="1" applyProtection="1"/>
    <xf numFmtId="0" fontId="12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8" fillId="0" borderId="0" xfId="0" applyFont="1" applyAlignment="1" applyProtection="1"/>
    <xf numFmtId="0" fontId="22" fillId="0" borderId="3" xfId="0" applyFont="1" applyBorder="1" applyAlignment="1" applyProtection="1">
      <alignment horizontal="center" vertical="center" wrapText="1"/>
    </xf>
    <xf numFmtId="0" fontId="22" fillId="0" borderId="2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vertical="center"/>
    </xf>
    <xf numFmtId="0" fontId="8" fillId="0" borderId="7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/>
    </xf>
    <xf numFmtId="0" fontId="22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/>
    </xf>
    <xf numFmtId="0" fontId="8" fillId="0" borderId="2" xfId="0" applyFont="1" applyBorder="1" applyAlignment="1" applyProtection="1">
      <alignment horizontal="left"/>
    </xf>
    <xf numFmtId="0" fontId="8" fillId="0" borderId="7" xfId="0" applyFont="1" applyBorder="1" applyAlignment="1" applyProtection="1">
      <alignment horizontal="left"/>
    </xf>
    <xf numFmtId="0" fontId="8" fillId="0" borderId="4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left"/>
    </xf>
    <xf numFmtId="0" fontId="22" fillId="0" borderId="9" xfId="0" applyFont="1" applyBorder="1" applyAlignment="1" applyProtection="1">
      <alignment horizontal="center" vertical="center" wrapText="1"/>
    </xf>
    <xf numFmtId="0" fontId="12" fillId="0" borderId="0" xfId="0" applyFont="1" applyAlignment="1" applyProtection="1"/>
    <xf numFmtId="0" fontId="13" fillId="0" borderId="0" xfId="0" applyFont="1" applyAlignment="1" applyProtection="1">
      <alignment horizontal="center"/>
    </xf>
    <xf numFmtId="0" fontId="22" fillId="0" borderId="0" xfId="0" applyFont="1" applyAlignment="1" applyProtection="1"/>
    <xf numFmtId="0" fontId="8" fillId="0" borderId="10" xfId="0" applyFont="1" applyBorder="1" applyAlignment="1" applyProtection="1">
      <alignment horizontal="left"/>
    </xf>
    <xf numFmtId="0" fontId="16" fillId="0" borderId="3" xfId="0" applyFont="1" applyBorder="1" applyAlignment="1">
      <alignment horizontal="center" vertical="center"/>
    </xf>
    <xf numFmtId="49" fontId="19" fillId="2" borderId="2" xfId="0" applyNumberFormat="1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" fontId="19" fillId="2" borderId="2" xfId="1" applyNumberFormat="1" applyFont="1" applyFill="1" applyBorder="1" applyAlignment="1" applyProtection="1">
      <alignment horizontal="right" vertical="center" indent="1"/>
      <protection locked="0"/>
    </xf>
    <xf numFmtId="4" fontId="19" fillId="2" borderId="6" xfId="1" applyNumberFormat="1" applyFont="1" applyFill="1" applyBorder="1" applyAlignment="1" applyProtection="1">
      <alignment horizontal="right" vertical="center" indent="1"/>
      <protection locked="0"/>
    </xf>
    <xf numFmtId="0" fontId="26" fillId="0" borderId="0" xfId="0" applyFont="1" applyAlignment="1" applyProtection="1"/>
    <xf numFmtId="0" fontId="22" fillId="0" borderId="11" xfId="0" applyFont="1" applyBorder="1" applyAlignment="1" applyProtection="1">
      <alignment horizontal="left" vertical="center" wrapText="1"/>
    </xf>
    <xf numFmtId="0" fontId="22" fillId="0" borderId="12" xfId="0" applyFont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4" fontId="19" fillId="0" borderId="2" xfId="1" applyNumberFormat="1" applyFont="1" applyFill="1" applyBorder="1" applyAlignment="1" applyProtection="1">
      <alignment horizontal="right" vertical="center" indent="1"/>
    </xf>
    <xf numFmtId="4" fontId="15" fillId="0" borderId="13" xfId="0" applyNumberFormat="1" applyFont="1" applyFill="1" applyBorder="1" applyAlignment="1" applyProtection="1">
      <alignment horizontal="right" vertical="center" indent="1"/>
    </xf>
    <xf numFmtId="4" fontId="15" fillId="0" borderId="14" xfId="0" applyNumberFormat="1" applyFont="1" applyFill="1" applyBorder="1" applyAlignment="1" applyProtection="1">
      <alignment horizontal="right" vertical="center" indent="1"/>
    </xf>
    <xf numFmtId="0" fontId="22" fillId="0" borderId="15" xfId="0" applyFont="1" applyBorder="1" applyAlignment="1" applyProtection="1">
      <alignment horizontal="left" vertical="center" wrapText="1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4" fontId="15" fillId="0" borderId="5" xfId="0" applyNumberFormat="1" applyFont="1" applyFill="1" applyBorder="1" applyAlignment="1" applyProtection="1">
      <alignment horizontal="right" vertical="center" indent="1"/>
    </xf>
    <xf numFmtId="4" fontId="15" fillId="0" borderId="18" xfId="0" applyNumberFormat="1" applyFont="1" applyFill="1" applyBorder="1" applyAlignment="1" applyProtection="1">
      <alignment horizontal="right" vertical="center" indent="1"/>
    </xf>
    <xf numFmtId="0" fontId="10" fillId="0" borderId="0" xfId="0" applyFont="1" applyAlignment="1" applyProtection="1"/>
    <xf numFmtId="0" fontId="22" fillId="0" borderId="11" xfId="0" applyFont="1" applyBorder="1" applyAlignment="1" applyProtection="1">
      <alignment vertical="center" wrapText="1"/>
    </xf>
    <xf numFmtId="0" fontId="14" fillId="0" borderId="19" xfId="0" applyFont="1" applyBorder="1" applyAlignment="1" applyProtection="1">
      <alignment horizontal="center" vertical="center"/>
    </xf>
    <xf numFmtId="4" fontId="14" fillId="2" borderId="2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4" fontId="19" fillId="2" borderId="2" xfId="0" applyNumberFormat="1" applyFont="1" applyFill="1" applyBorder="1" applyAlignment="1" applyProtection="1">
      <alignment horizontal="right" vertical="center" indent="1"/>
      <protection locked="0"/>
    </xf>
    <xf numFmtId="0" fontId="22" fillId="0" borderId="0" xfId="0" applyFont="1" applyAlignment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left" vertical="center" wrapText="1"/>
    </xf>
    <xf numFmtId="0" fontId="16" fillId="0" borderId="16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0" fontId="22" fillId="0" borderId="2" xfId="0" applyFont="1" applyBorder="1" applyAlignment="1" applyProtection="1">
      <alignment vertical="center" wrapText="1"/>
    </xf>
    <xf numFmtId="0" fontId="14" fillId="0" borderId="4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vertical="center" wrapText="1"/>
    </xf>
    <xf numFmtId="0" fontId="12" fillId="0" borderId="0" xfId="0" applyFont="1" applyAlignment="1" applyProtection="1">
      <alignment wrapText="1"/>
    </xf>
    <xf numFmtId="0" fontId="16" fillId="0" borderId="2" xfId="0" applyFont="1" applyBorder="1" applyAlignment="1" applyProtection="1">
      <alignment horizontal="center" vertical="center"/>
    </xf>
    <xf numFmtId="4" fontId="19" fillId="2" borderId="6" xfId="0" applyNumberFormat="1" applyFont="1" applyFill="1" applyBorder="1" applyAlignment="1" applyProtection="1">
      <alignment horizontal="right" vertical="center" indent="1"/>
      <protection locked="0"/>
    </xf>
    <xf numFmtId="0" fontId="12" fillId="0" borderId="0" xfId="0" applyFont="1" applyProtection="1"/>
    <xf numFmtId="0" fontId="12" fillId="0" borderId="3" xfId="0" applyFont="1" applyBorder="1" applyAlignment="1" applyProtection="1">
      <alignment horizontal="center" vertical="center"/>
    </xf>
    <xf numFmtId="164" fontId="14" fillId="2" borderId="2" xfId="1" applyNumberFormat="1" applyFont="1" applyFill="1" applyBorder="1" applyAlignment="1" applyProtection="1">
      <alignment horizontal="right" vertical="center" indent="1"/>
      <protection locked="0"/>
    </xf>
    <xf numFmtId="4" fontId="19" fillId="0" borderId="6" xfId="0" applyNumberFormat="1" applyFont="1" applyBorder="1" applyAlignment="1" applyProtection="1">
      <alignment horizontal="right" vertical="center" wrapText="1" indent="1"/>
    </xf>
    <xf numFmtId="4" fontId="19" fillId="2" borderId="6" xfId="0" applyNumberFormat="1" applyFont="1" applyFill="1" applyBorder="1" applyAlignment="1" applyProtection="1">
      <alignment horizontal="right" vertical="center" wrapText="1" indent="1"/>
      <protection locked="0"/>
    </xf>
    <xf numFmtId="4" fontId="19" fillId="0" borderId="12" xfId="0" applyNumberFormat="1" applyFont="1" applyBorder="1" applyAlignment="1" applyProtection="1">
      <alignment horizontal="right" vertical="center" wrapText="1" indent="1"/>
    </xf>
    <xf numFmtId="0" fontId="14" fillId="0" borderId="0" xfId="0" applyFont="1" applyAlignment="1" applyProtection="1">
      <alignment horizontal="right"/>
    </xf>
    <xf numFmtId="4" fontId="11" fillId="0" borderId="0" xfId="0" applyNumberFormat="1" applyFont="1" applyAlignment="1" applyProtection="1">
      <alignment horizontal="right" vertical="center" indent="1"/>
    </xf>
    <xf numFmtId="4" fontId="14" fillId="0" borderId="2" xfId="0" applyNumberFormat="1" applyFont="1" applyFill="1" applyBorder="1" applyAlignment="1" applyProtection="1">
      <alignment horizontal="right" vertical="center" indent="1"/>
    </xf>
    <xf numFmtId="164" fontId="14" fillId="0" borderId="2" xfId="1" applyNumberFormat="1" applyFont="1" applyFill="1" applyBorder="1" applyAlignment="1" applyProtection="1">
      <alignment horizontal="right" vertical="center" indent="1"/>
    </xf>
    <xf numFmtId="4" fontId="14" fillId="0" borderId="6" xfId="1" applyNumberFormat="1" applyFont="1" applyBorder="1" applyAlignment="1" applyProtection="1">
      <alignment horizontal="right" vertical="center" indent="1"/>
    </xf>
    <xf numFmtId="4" fontId="15" fillId="0" borderId="18" xfId="1" applyNumberFormat="1" applyFont="1" applyFill="1" applyBorder="1" applyAlignment="1" applyProtection="1">
      <alignment horizontal="right" vertical="center" indent="1"/>
    </xf>
    <xf numFmtId="4" fontId="15" fillId="0" borderId="20" xfId="1" applyNumberFormat="1" applyFont="1" applyBorder="1" applyAlignment="1" applyProtection="1">
      <alignment horizontal="right" vertical="center" indent="1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Border="1" applyAlignment="1" applyProtection="1"/>
    <xf numFmtId="0" fontId="12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/>
    <xf numFmtId="0" fontId="22" fillId="0" borderId="0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9" fillId="0" borderId="19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/>
    <xf numFmtId="0" fontId="12" fillId="0" borderId="0" xfId="0" applyFont="1" applyBorder="1" applyAlignment="1" applyProtection="1">
      <alignment horizontal="center"/>
    </xf>
    <xf numFmtId="4" fontId="19" fillId="2" borderId="14" xfId="0" applyNumberFormat="1" applyFont="1" applyFill="1" applyBorder="1" applyAlignment="1" applyProtection="1">
      <alignment horizontal="right" vertical="center" indent="1"/>
      <protection locked="0"/>
    </xf>
    <xf numFmtId="49" fontId="11" fillId="2" borderId="8" xfId="0" applyNumberFormat="1" applyFont="1" applyFill="1" applyBorder="1" applyAlignment="1" applyProtection="1">
      <alignment horizontal="center"/>
    </xf>
    <xf numFmtId="49" fontId="11" fillId="2" borderId="8" xfId="0" applyNumberFormat="1" applyFont="1" applyFill="1" applyBorder="1" applyAlignment="1" applyProtection="1"/>
    <xf numFmtId="49" fontId="11" fillId="2" borderId="21" xfId="0" applyNumberFormat="1" applyFont="1" applyFill="1" applyBorder="1" applyAlignment="1" applyProtection="1"/>
    <xf numFmtId="49" fontId="11" fillId="2" borderId="7" xfId="0" applyNumberFormat="1" applyFont="1" applyFill="1" applyBorder="1" applyAlignment="1" applyProtection="1"/>
    <xf numFmtId="49" fontId="11" fillId="2" borderId="22" xfId="0" applyNumberFormat="1" applyFont="1" applyFill="1" applyBorder="1" applyAlignment="1" applyProtection="1"/>
    <xf numFmtId="4" fontId="19" fillId="0" borderId="5" xfId="0" applyNumberFormat="1" applyFont="1" applyFill="1" applyBorder="1" applyAlignment="1" applyProtection="1">
      <alignment horizontal="right" vertical="center" indent="1"/>
    </xf>
    <xf numFmtId="49" fontId="11" fillId="2" borderId="23" xfId="0" applyNumberFormat="1" applyFont="1" applyFill="1" applyBorder="1" applyAlignment="1" applyProtection="1"/>
    <xf numFmtId="49" fontId="11" fillId="2" borderId="0" xfId="0" applyNumberFormat="1" applyFont="1" applyFill="1" applyBorder="1" applyAlignment="1" applyProtection="1">
      <alignment horizontal="center"/>
    </xf>
    <xf numFmtId="0" fontId="8" fillId="0" borderId="10" xfId="0" applyFont="1" applyFill="1" applyBorder="1" applyAlignment="1" applyProtection="1">
      <alignment horizontal="center"/>
    </xf>
    <xf numFmtId="0" fontId="8" fillId="0" borderId="24" xfId="0" applyFont="1" applyFill="1" applyBorder="1" applyAlignment="1" applyProtection="1">
      <alignment horizontal="center"/>
    </xf>
    <xf numFmtId="49" fontId="11" fillId="2" borderId="10" xfId="0" applyNumberFormat="1" applyFont="1" applyFill="1" applyBorder="1" applyAlignment="1" applyProtection="1"/>
    <xf numFmtId="49" fontId="11" fillId="2" borderId="24" xfId="0" applyNumberFormat="1" applyFont="1" applyFill="1" applyBorder="1" applyAlignment="1" applyProtection="1"/>
    <xf numFmtId="49" fontId="11" fillId="2" borderId="25" xfId="0" applyNumberFormat="1" applyFont="1" applyFill="1" applyBorder="1" applyAlignment="1" applyProtection="1"/>
    <xf numFmtId="0" fontId="8" fillId="0" borderId="11" xfId="0" applyNumberFormat="1" applyFont="1" applyFill="1" applyBorder="1" applyAlignment="1" applyProtection="1">
      <alignment horizontal="center"/>
    </xf>
    <xf numFmtId="0" fontId="8" fillId="0" borderId="26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49" fontId="11" fillId="2" borderId="26" xfId="0" applyNumberFormat="1" applyFont="1" applyFill="1" applyBorder="1" applyAlignment="1" applyProtection="1"/>
    <xf numFmtId="49" fontId="11" fillId="2" borderId="27" xfId="0" applyNumberFormat="1" applyFont="1" applyFill="1" applyBorder="1" applyAlignment="1" applyProtection="1"/>
    <xf numFmtId="1" fontId="11" fillId="0" borderId="24" xfId="0" applyNumberFormat="1" applyFont="1" applyFill="1" applyBorder="1" applyAlignment="1" applyProtection="1">
      <alignment horizontal="center"/>
    </xf>
    <xf numFmtId="165" fontId="11" fillId="2" borderId="22" xfId="0" applyNumberFormat="1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Alignment="1" applyProtection="1">
      <alignment horizontal="center"/>
      <protection locked="0"/>
    </xf>
    <xf numFmtId="0" fontId="11" fillId="2" borderId="18" xfId="0" applyFont="1" applyFill="1" applyBorder="1" applyAlignment="1" applyProtection="1">
      <alignment horizontal="center"/>
      <protection locked="0"/>
    </xf>
    <xf numFmtId="165" fontId="11" fillId="2" borderId="25" xfId="0" applyNumberFormat="1" applyFont="1" applyFill="1" applyBorder="1" applyAlignment="1" applyProtection="1">
      <alignment horizontal="center"/>
      <protection locked="0"/>
    </xf>
    <xf numFmtId="165" fontId="11" fillId="2" borderId="24" xfId="0" applyNumberFormat="1" applyFont="1" applyFill="1" applyBorder="1" applyAlignment="1" applyProtection="1">
      <alignment horizontal="center"/>
      <protection locked="0"/>
    </xf>
    <xf numFmtId="165" fontId="11" fillId="2" borderId="8" xfId="0" applyNumberFormat="1" applyFont="1" applyFill="1" applyBorder="1" applyAlignment="1" applyProtection="1">
      <alignment horizontal="center"/>
      <protection locked="0"/>
    </xf>
    <xf numFmtId="10" fontId="11" fillId="2" borderId="6" xfId="0" applyNumberFormat="1" applyFont="1" applyFill="1" applyBorder="1" applyAlignment="1" applyProtection="1">
      <alignment horizontal="center"/>
      <protection locked="0"/>
    </xf>
    <xf numFmtId="10" fontId="11" fillId="2" borderId="18" xfId="0" applyNumberFormat="1" applyFont="1" applyFill="1" applyBorder="1" applyAlignment="1" applyProtection="1">
      <alignment horizontal="center"/>
      <protection locked="0"/>
    </xf>
    <xf numFmtId="165" fontId="11" fillId="2" borderId="23" xfId="0" applyNumberFormat="1" applyFont="1" applyFill="1" applyBorder="1" applyAlignment="1" applyProtection="1">
      <alignment horizontal="center"/>
    </xf>
    <xf numFmtId="165" fontId="11" fillId="2" borderId="27" xfId="0" applyNumberFormat="1" applyFont="1" applyFill="1" applyBorder="1" applyAlignment="1" applyProtection="1">
      <alignment horizontal="center"/>
    </xf>
    <xf numFmtId="14" fontId="11" fillId="2" borderId="26" xfId="0" applyNumberFormat="1" applyFont="1" applyFill="1" applyBorder="1" applyAlignment="1" applyProtection="1">
      <alignment horizontal="center"/>
    </xf>
    <xf numFmtId="14" fontId="11" fillId="2" borderId="27" xfId="0" applyNumberFormat="1" applyFont="1" applyFill="1" applyBorder="1" applyAlignment="1" applyProtection="1">
      <alignment horizontal="center"/>
    </xf>
    <xf numFmtId="10" fontId="31" fillId="2" borderId="26" xfId="0" applyNumberFormat="1" applyFont="1" applyFill="1" applyBorder="1" applyAlignment="1" applyProtection="1">
      <alignment horizontal="center"/>
    </xf>
    <xf numFmtId="10" fontId="31" fillId="2" borderId="28" xfId="0" applyNumberFormat="1" applyFont="1" applyFill="1" applyBorder="1" applyAlignment="1" applyProtection="1">
      <alignment horizontal="center"/>
    </xf>
    <xf numFmtId="4" fontId="15" fillId="3" borderId="29" xfId="0" applyNumberFormat="1" applyFont="1" applyFill="1" applyBorder="1" applyAlignment="1" applyProtection="1">
      <alignment horizontal="right" vertical="center" indent="1"/>
    </xf>
    <xf numFmtId="4" fontId="15" fillId="3" borderId="20" xfId="0" applyNumberFormat="1" applyFont="1" applyFill="1" applyBorder="1" applyAlignment="1" applyProtection="1">
      <alignment horizontal="right" vertical="center" indent="1"/>
    </xf>
    <xf numFmtId="4" fontId="15" fillId="0" borderId="20" xfId="0" applyNumberFormat="1" applyFont="1" applyFill="1" applyBorder="1" applyAlignment="1" applyProtection="1">
      <alignment horizontal="right" vertical="center" indent="1"/>
    </xf>
    <xf numFmtId="0" fontId="16" fillId="0" borderId="15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22" fillId="0" borderId="15" xfId="0" applyFont="1" applyFill="1" applyBorder="1" applyAlignment="1" applyProtection="1">
      <alignment horizontal="left" vertical="center" wrapText="1"/>
    </xf>
    <xf numFmtId="4" fontId="19" fillId="2" borderId="13" xfId="0" applyNumberFormat="1" applyFont="1" applyFill="1" applyBorder="1" applyAlignment="1" applyProtection="1">
      <alignment horizontal="right" vertical="center" indent="1"/>
      <protection locked="0"/>
    </xf>
    <xf numFmtId="4" fontId="15" fillId="0" borderId="13" xfId="0" applyNumberFormat="1" applyFont="1" applyFill="1" applyBorder="1" applyAlignment="1" applyProtection="1">
      <alignment horizontal="right" vertical="center" wrapText="1" indent="1"/>
    </xf>
    <xf numFmtId="4" fontId="15" fillId="0" borderId="14" xfId="0" applyNumberFormat="1" applyFont="1" applyFill="1" applyBorder="1" applyAlignment="1" applyProtection="1">
      <alignment horizontal="right" vertical="center" wrapText="1" indent="1"/>
    </xf>
    <xf numFmtId="0" fontId="16" fillId="0" borderId="11" xfId="0" applyFont="1" applyBorder="1" applyAlignment="1" applyProtection="1">
      <alignment horizontal="left" vertical="center" wrapText="1"/>
    </xf>
    <xf numFmtId="0" fontId="16" fillId="0" borderId="9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4" fontId="19" fillId="0" borderId="18" xfId="0" applyNumberFormat="1" applyFont="1" applyFill="1" applyBorder="1" applyAlignment="1" applyProtection="1">
      <alignment horizontal="right" vertical="center" indent="1"/>
    </xf>
    <xf numFmtId="0" fontId="14" fillId="0" borderId="0" xfId="0" applyFont="1" applyFill="1" applyAlignment="1" applyProtection="1"/>
    <xf numFmtId="4" fontId="15" fillId="0" borderId="30" xfId="0" applyNumberFormat="1" applyFont="1" applyFill="1" applyBorder="1" applyAlignment="1" applyProtection="1">
      <alignment horizontal="right" vertical="center" wrapText="1" indent="1"/>
    </xf>
    <xf numFmtId="4" fontId="19" fillId="2" borderId="6" xfId="0" applyNumberFormat="1" applyFont="1" applyFill="1" applyBorder="1" applyAlignment="1" applyProtection="1">
      <alignment horizontal="right" indent="1"/>
      <protection locked="0"/>
    </xf>
    <xf numFmtId="4" fontId="19" fillId="2" borderId="12" xfId="0" applyNumberFormat="1" applyFont="1" applyFill="1" applyBorder="1" applyAlignment="1" applyProtection="1">
      <alignment horizontal="right" indent="1"/>
      <protection locked="0"/>
    </xf>
    <xf numFmtId="0" fontId="19" fillId="2" borderId="31" xfId="0" applyFont="1" applyFill="1" applyBorder="1" applyAlignment="1" applyProtection="1">
      <alignment horizontal="right" vertical="center"/>
    </xf>
    <xf numFmtId="0" fontId="19" fillId="2" borderId="32" xfId="0" applyFont="1" applyFill="1" applyBorder="1" applyAlignment="1" applyProtection="1">
      <alignment horizontal="left" vertical="center" wrapText="1"/>
    </xf>
    <xf numFmtId="10" fontId="19" fillId="2" borderId="13" xfId="0" applyNumberFormat="1" applyFont="1" applyFill="1" applyBorder="1" applyAlignment="1" applyProtection="1">
      <alignment horizontal="right" vertical="center" wrapText="1" indent="1"/>
    </xf>
    <xf numFmtId="4" fontId="19" fillId="0" borderId="6" xfId="0" applyNumberFormat="1" applyFont="1" applyFill="1" applyBorder="1" applyAlignment="1" applyProtection="1">
      <alignment horizontal="right" vertical="center" wrapText="1" indent="1"/>
    </xf>
    <xf numFmtId="0" fontId="19" fillId="4" borderId="0" xfId="0" applyFont="1" applyFill="1" applyAlignment="1" applyProtection="1">
      <alignment horizontal="center"/>
    </xf>
    <xf numFmtId="0" fontId="14" fillId="4" borderId="0" xfId="0" applyFont="1" applyFill="1" applyAlignment="1" applyProtection="1"/>
    <xf numFmtId="0" fontId="20" fillId="4" borderId="0" xfId="0" applyFont="1" applyFill="1" applyAlignment="1" applyProtection="1">
      <alignment horizontal="center"/>
    </xf>
    <xf numFmtId="0" fontId="21" fillId="4" borderId="0" xfId="0" applyNumberFormat="1" applyFont="1" applyFill="1" applyBorder="1" applyAlignment="1" applyProtection="1"/>
    <xf numFmtId="0" fontId="14" fillId="4" borderId="0" xfId="0" applyFont="1" applyFill="1" applyBorder="1" applyAlignment="1" applyProtection="1"/>
    <xf numFmtId="0" fontId="12" fillId="4" borderId="0" xfId="0" applyFont="1" applyFill="1" applyAlignment="1" applyProtection="1"/>
    <xf numFmtId="0" fontId="13" fillId="4" borderId="0" xfId="0" applyFont="1" applyFill="1" applyAlignment="1" applyProtection="1">
      <alignment horizontal="center"/>
    </xf>
    <xf numFmtId="0" fontId="24" fillId="4" borderId="0" xfId="0" applyFont="1" applyFill="1" applyAlignment="1" applyProtection="1">
      <alignment horizontal="right" vertical="top"/>
    </xf>
    <xf numFmtId="0" fontId="22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/>
    <xf numFmtId="0" fontId="23" fillId="4" borderId="0" xfId="0" applyFont="1" applyFill="1" applyAlignment="1" applyProtection="1">
      <alignment horizontal="center"/>
    </xf>
    <xf numFmtId="4" fontId="9" fillId="0" borderId="29" xfId="0" applyNumberFormat="1" applyFont="1" applyFill="1" applyBorder="1" applyAlignment="1" applyProtection="1">
      <alignment horizontal="right" vertical="center" wrapText="1" indent="1"/>
    </xf>
    <xf numFmtId="4" fontId="9" fillId="0" borderId="20" xfId="0" applyNumberFormat="1" applyFont="1" applyFill="1" applyBorder="1" applyAlignment="1" applyProtection="1">
      <alignment horizontal="right" vertical="center" wrapText="1" indent="1"/>
    </xf>
    <xf numFmtId="0" fontId="12" fillId="4" borderId="0" xfId="0" applyFont="1" applyFill="1" applyAlignment="1"/>
    <xf numFmtId="0" fontId="25" fillId="4" borderId="0" xfId="0" applyFont="1" applyFill="1" applyAlignment="1">
      <alignment horizontal="right" vertical="center"/>
    </xf>
    <xf numFmtId="0" fontId="12" fillId="4" borderId="0" xfId="0" applyFont="1" applyFill="1" applyAlignment="1" applyProtection="1">
      <alignment vertical="center"/>
    </xf>
    <xf numFmtId="0" fontId="8" fillId="4" borderId="0" xfId="0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/>
    <xf numFmtId="0" fontId="14" fillId="4" borderId="0" xfId="0" applyFont="1" applyFill="1" applyAlignment="1" applyProtection="1">
      <alignment horizontal="right"/>
    </xf>
    <xf numFmtId="0" fontId="12" fillId="4" borderId="0" xfId="0" applyFont="1" applyFill="1" applyProtection="1"/>
    <xf numFmtId="4" fontId="11" fillId="4" borderId="0" xfId="0" applyNumberFormat="1" applyFont="1" applyFill="1" applyAlignment="1" applyProtection="1">
      <alignment horizontal="right" vertical="center" indent="1"/>
    </xf>
    <xf numFmtId="0" fontId="19" fillId="4" borderId="33" xfId="0" applyFont="1" applyFill="1" applyBorder="1" applyAlignment="1" applyProtection="1">
      <alignment horizontal="right" vertical="center"/>
    </xf>
    <xf numFmtId="0" fontId="19" fillId="4" borderId="34" xfId="0" applyFont="1" applyFill="1" applyBorder="1" applyAlignment="1" applyProtection="1">
      <alignment horizontal="right" vertical="center"/>
    </xf>
    <xf numFmtId="0" fontId="19" fillId="4" borderId="33" xfId="0" applyFont="1" applyFill="1" applyBorder="1" applyAlignment="1" applyProtection="1">
      <alignment horizontal="right" vertical="center" wrapText="1"/>
    </xf>
    <xf numFmtId="0" fontId="0" fillId="4" borderId="0" xfId="0" applyFill="1"/>
    <xf numFmtId="0" fontId="33" fillId="4" borderId="0" xfId="0" applyFont="1" applyFill="1"/>
    <xf numFmtId="0" fontId="0" fillId="0" borderId="0" xfId="0" applyFill="1"/>
    <xf numFmtId="49" fontId="11" fillId="4" borderId="0" xfId="0" applyNumberFormat="1" applyFont="1" applyFill="1" applyBorder="1" applyAlignment="1" applyProtection="1"/>
    <xf numFmtId="49" fontId="11" fillId="2" borderId="24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vertical="top" wrapText="1"/>
    </xf>
    <xf numFmtId="49" fontId="19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horizontal="left" wrapText="1"/>
    </xf>
    <xf numFmtId="0" fontId="8" fillId="0" borderId="33" xfId="0" applyFont="1" applyBorder="1" applyAlignment="1" applyProtection="1"/>
    <xf numFmtId="0" fontId="8" fillId="0" borderId="8" xfId="0" applyFont="1" applyBorder="1" applyAlignment="1" applyProtection="1"/>
    <xf numFmtId="0" fontId="8" fillId="0" borderId="22" xfId="0" applyFont="1" applyBorder="1" applyAlignment="1" applyProtection="1"/>
    <xf numFmtId="0" fontId="15" fillId="8" borderId="35" xfId="0" applyFont="1" applyFill="1" applyBorder="1" applyAlignment="1" applyProtection="1">
      <alignment vertical="center"/>
    </xf>
    <xf numFmtId="0" fontId="9" fillId="8" borderId="36" xfId="0" applyFont="1" applyFill="1" applyBorder="1" applyAlignment="1" applyProtection="1">
      <alignment horizontal="center" vertical="center"/>
    </xf>
    <xf numFmtId="0" fontId="9" fillId="8" borderId="37" xfId="0" applyFont="1" applyFill="1" applyBorder="1" applyAlignment="1" applyProtection="1">
      <alignment horizontal="center" vertical="center"/>
    </xf>
    <xf numFmtId="14" fontId="19" fillId="4" borderId="34" xfId="0" applyNumberFormat="1" applyFont="1" applyFill="1" applyBorder="1" applyAlignment="1" applyProtection="1">
      <alignment horizontal="right" vertical="center"/>
    </xf>
    <xf numFmtId="0" fontId="19" fillId="4" borderId="34" xfId="0" applyFont="1" applyFill="1" applyBorder="1" applyAlignment="1" applyProtection="1">
      <alignment horizontal="right" vertical="center" wrapText="1"/>
    </xf>
    <xf numFmtId="0" fontId="16" fillId="0" borderId="6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 wrapText="1"/>
    </xf>
    <xf numFmtId="4" fontId="19" fillId="2" borderId="6" xfId="0" applyNumberFormat="1" applyFont="1" applyFill="1" applyBorder="1" applyAlignment="1" applyProtection="1">
      <alignment horizontal="center" vertical="center"/>
      <protection locked="0"/>
    </xf>
    <xf numFmtId="4" fontId="19" fillId="2" borderId="14" xfId="0" applyNumberFormat="1" applyFont="1" applyFill="1" applyBorder="1" applyAlignment="1" applyProtection="1">
      <alignment horizontal="center" vertical="center"/>
      <protection locked="0"/>
    </xf>
    <xf numFmtId="4" fontId="15" fillId="0" borderId="20" xfId="0" applyNumberFormat="1" applyFont="1" applyFill="1" applyBorder="1" applyAlignment="1" applyProtection="1">
      <alignment horizontal="center" vertical="center" wrapText="1"/>
    </xf>
    <xf numFmtId="49" fontId="19" fillId="2" borderId="23" xfId="1" applyNumberFormat="1" applyFont="1" applyFill="1" applyBorder="1" applyAlignment="1" applyProtection="1">
      <alignment vertical="center" wrapText="1"/>
      <protection locked="0"/>
    </xf>
    <xf numFmtId="49" fontId="19" fillId="2" borderId="27" xfId="1" applyNumberFormat="1" applyFont="1" applyFill="1" applyBorder="1" applyAlignment="1" applyProtection="1">
      <alignment vertical="center" wrapText="1"/>
      <protection locked="0"/>
    </xf>
    <xf numFmtId="49" fontId="19" fillId="2" borderId="0" xfId="1" applyNumberFormat="1" applyFont="1" applyFill="1" applyBorder="1" applyAlignment="1" applyProtection="1">
      <alignment vertical="center" wrapText="1"/>
      <protection locked="0"/>
    </xf>
    <xf numFmtId="49" fontId="19" fillId="2" borderId="39" xfId="1" applyNumberFormat="1" applyFont="1" applyFill="1" applyBorder="1" applyAlignment="1" applyProtection="1">
      <alignment vertical="center" wrapText="1"/>
      <protection locked="0"/>
    </xf>
    <xf numFmtId="49" fontId="19" fillId="2" borderId="8" xfId="1" applyNumberFormat="1" applyFont="1" applyFill="1" applyBorder="1" applyAlignment="1" applyProtection="1">
      <alignment vertical="center" wrapText="1"/>
      <protection locked="0"/>
    </xf>
    <xf numFmtId="49" fontId="19" fillId="2" borderId="22" xfId="1" applyNumberFormat="1" applyFont="1" applyFill="1" applyBorder="1" applyAlignment="1" applyProtection="1">
      <alignment vertical="center" wrapText="1"/>
      <protection locked="0"/>
    </xf>
    <xf numFmtId="4" fontId="19" fillId="0" borderId="40" xfId="0" applyNumberFormat="1" applyFont="1" applyFill="1" applyBorder="1" applyAlignment="1" applyProtection="1">
      <alignment horizontal="right" vertical="center" indent="1"/>
    </xf>
    <xf numFmtId="4" fontId="15" fillId="0" borderId="20" xfId="0" applyNumberFormat="1" applyFont="1" applyFill="1" applyBorder="1" applyAlignment="1" applyProtection="1">
      <alignment horizontal="right" vertical="center" wrapText="1" indent="1"/>
    </xf>
    <xf numFmtId="0" fontId="2" fillId="4" borderId="0" xfId="0" applyFont="1" applyFill="1" applyBorder="1" applyAlignment="1" applyProtection="1">
      <protection locked="0"/>
    </xf>
    <xf numFmtId="10" fontId="4" fillId="9" borderId="0" xfId="3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top" wrapText="1"/>
    </xf>
    <xf numFmtId="0" fontId="11" fillId="0" borderId="33" xfId="0" applyFont="1" applyBorder="1" applyAlignment="1" applyProtection="1"/>
    <xf numFmtId="0" fontId="11" fillId="0" borderId="8" xfId="0" applyFont="1" applyBorder="1" applyAlignment="1" applyProtection="1"/>
    <xf numFmtId="0" fontId="38" fillId="4" borderId="0" xfId="0" applyFont="1" applyFill="1" applyAlignment="1" applyProtection="1">
      <alignment horizontal="right" vertical="top"/>
    </xf>
    <xf numFmtId="0" fontId="22" fillId="4" borderId="0" xfId="0" applyFont="1" applyFill="1" applyBorder="1" applyAlignment="1" applyProtection="1"/>
    <xf numFmtId="0" fontId="19" fillId="4" borderId="33" xfId="0" applyFont="1" applyFill="1" applyBorder="1" applyAlignment="1" applyProtection="1">
      <alignment horizontal="right" wrapText="1"/>
    </xf>
    <xf numFmtId="4" fontId="19" fillId="0" borderId="14" xfId="0" applyNumberFormat="1" applyFont="1" applyFill="1" applyBorder="1" applyAlignment="1" applyProtection="1">
      <alignment horizontal="right" vertical="center" wrapText="1" indent="1"/>
    </xf>
    <xf numFmtId="10" fontId="19" fillId="0" borderId="12" xfId="0" applyNumberFormat="1" applyFont="1" applyFill="1" applyBorder="1" applyAlignment="1" applyProtection="1">
      <alignment horizontal="right" vertical="center" wrapText="1" indent="1"/>
    </xf>
    <xf numFmtId="4" fontId="15" fillId="0" borderId="50" xfId="0" applyNumberFormat="1" applyFont="1" applyFill="1" applyBorder="1" applyAlignment="1" applyProtection="1">
      <alignment horizontal="right" vertical="center" indent="1"/>
    </xf>
    <xf numFmtId="0" fontId="16" fillId="0" borderId="2" xfId="0" applyFont="1" applyBorder="1" applyAlignment="1" applyProtection="1">
      <alignment horizontal="center" vertical="center" wrapText="1"/>
    </xf>
    <xf numFmtId="49" fontId="19" fillId="2" borderId="7" xfId="1" applyNumberFormat="1" applyFont="1" applyFill="1" applyBorder="1" applyAlignment="1" applyProtection="1">
      <alignment horizontal="center" vertical="center" wrapText="1"/>
      <protection locked="0"/>
    </xf>
    <xf numFmtId="49" fontId="19" fillId="2" borderId="8" xfId="1" applyNumberFormat="1" applyFont="1" applyFill="1" applyBorder="1" applyAlignment="1" applyProtection="1">
      <alignment horizontal="center" vertical="center" wrapText="1"/>
      <protection locked="0"/>
    </xf>
    <xf numFmtId="49" fontId="19" fillId="2" borderId="22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" fillId="0" borderId="0" xfId="5" applyFont="1" applyAlignment="1"/>
    <xf numFmtId="0" fontId="1" fillId="0" borderId="0" xfId="5" applyFill="1"/>
    <xf numFmtId="0" fontId="1" fillId="4" borderId="0" xfId="5" applyFill="1"/>
    <xf numFmtId="0" fontId="1" fillId="0" borderId="3" xfId="5" applyFont="1" applyBorder="1" applyAlignment="1">
      <alignment horizontal="center" vertical="center"/>
    </xf>
    <xf numFmtId="0" fontId="14" fillId="0" borderId="0" xfId="5" applyFont="1" applyAlignment="1"/>
    <xf numFmtId="0" fontId="22" fillId="0" borderId="0" xfId="5" applyFont="1" applyAlignment="1"/>
    <xf numFmtId="0" fontId="2" fillId="0" borderId="9" xfId="5" applyFont="1" applyBorder="1" applyAlignment="1">
      <alignment horizontal="center" vertical="center"/>
    </xf>
    <xf numFmtId="0" fontId="2" fillId="0" borderId="27" xfId="5" applyFont="1" applyBorder="1" applyAlignment="1">
      <alignment horizontal="center" vertical="center"/>
    </xf>
    <xf numFmtId="0" fontId="2" fillId="0" borderId="59" xfId="5" applyFont="1" applyBorder="1" applyAlignment="1">
      <alignment horizontal="center" vertical="center"/>
    </xf>
    <xf numFmtId="0" fontId="2" fillId="0" borderId="63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3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55" xfId="5" applyFont="1" applyBorder="1" applyAlignment="1">
      <alignment horizontal="center" vertical="center"/>
    </xf>
    <xf numFmtId="0" fontId="2" fillId="0" borderId="58" xfId="5" applyFont="1" applyBorder="1" applyAlignment="1">
      <alignment horizontal="center" vertical="center"/>
    </xf>
    <xf numFmtId="0" fontId="1" fillId="0" borderId="0" xfId="5" applyFont="1" applyAlignment="1">
      <alignment vertical="center"/>
    </xf>
    <xf numFmtId="0" fontId="25" fillId="4" borderId="0" xfId="5" applyFont="1" applyFill="1" applyAlignment="1">
      <alignment horizontal="right" vertical="center"/>
    </xf>
    <xf numFmtId="0" fontId="1" fillId="4" borderId="0" xfId="5" applyFont="1" applyFill="1" applyAlignment="1"/>
    <xf numFmtId="4" fontId="15" fillId="8" borderId="32" xfId="0" applyNumberFormat="1" applyFont="1" applyFill="1" applyBorder="1" applyAlignment="1" applyProtection="1">
      <alignment horizontal="right" vertical="center" indent="1"/>
    </xf>
    <xf numFmtId="4" fontId="15" fillId="8" borderId="14" xfId="0" applyNumberFormat="1" applyFont="1" applyFill="1" applyBorder="1" applyAlignment="1" applyProtection="1">
      <alignment horizontal="right" vertical="center" indent="1"/>
    </xf>
    <xf numFmtId="0" fontId="41" fillId="10" borderId="17" xfId="0" applyFont="1" applyFill="1" applyBorder="1" applyAlignment="1" applyProtection="1">
      <alignment horizontal="center" vertical="center"/>
    </xf>
    <xf numFmtId="0" fontId="41" fillId="10" borderId="66" xfId="0" applyFont="1" applyFill="1" applyBorder="1" applyAlignment="1" applyProtection="1">
      <alignment horizontal="center" vertical="center" wrapText="1"/>
    </xf>
    <xf numFmtId="0" fontId="1" fillId="0" borderId="0" xfId="5"/>
    <xf numFmtId="0" fontId="1" fillId="0" borderId="1" xfId="5" applyBorder="1"/>
    <xf numFmtId="0" fontId="1" fillId="0" borderId="0" xfId="5" applyBorder="1"/>
    <xf numFmtId="0" fontId="1" fillId="0" borderId="0" xfId="5" applyFont="1"/>
    <xf numFmtId="0" fontId="1" fillId="0" borderId="0" xfId="0" applyFont="1"/>
    <xf numFmtId="10" fontId="19" fillId="8" borderId="12" xfId="4" applyNumberFormat="1" applyFont="1" applyFill="1" applyBorder="1" applyAlignment="1" applyProtection="1">
      <alignment horizontal="right" vertical="center" wrapText="1" indent="1"/>
    </xf>
    <xf numFmtId="0" fontId="16" fillId="0" borderId="2" xfId="0" applyFont="1" applyBorder="1" applyAlignment="1" applyProtection="1">
      <alignment horizontal="center" vertical="center"/>
    </xf>
    <xf numFmtId="0" fontId="3" fillId="4" borderId="0" xfId="2" applyFill="1" applyAlignment="1" applyProtection="1">
      <alignment horizontal="left" shrinkToFit="1"/>
    </xf>
    <xf numFmtId="0" fontId="1" fillId="0" borderId="19" xfId="5" applyFont="1" applyBorder="1" applyAlignment="1">
      <alignment horizontal="center" vertical="center"/>
    </xf>
    <xf numFmtId="4" fontId="19" fillId="2" borderId="21" xfId="0" applyNumberFormat="1" applyFont="1" applyFill="1" applyBorder="1" applyAlignment="1" applyProtection="1">
      <alignment horizontal="right" indent="1"/>
      <protection locked="0"/>
    </xf>
    <xf numFmtId="4" fontId="19" fillId="2" borderId="28" xfId="0" applyNumberFormat="1" applyFont="1" applyFill="1" applyBorder="1" applyAlignment="1" applyProtection="1">
      <alignment horizontal="right" indent="1"/>
      <protection locked="0"/>
    </xf>
    <xf numFmtId="4" fontId="19" fillId="2" borderId="2" xfId="0" applyNumberFormat="1" applyFont="1" applyFill="1" applyBorder="1" applyAlignment="1" applyProtection="1">
      <alignment horizontal="right" indent="1"/>
      <protection locked="0"/>
    </xf>
    <xf numFmtId="4" fontId="19" fillId="2" borderId="9" xfId="0" applyNumberFormat="1" applyFont="1" applyFill="1" applyBorder="1" applyAlignment="1" applyProtection="1">
      <alignment horizontal="right" indent="1"/>
      <protection locked="0"/>
    </xf>
    <xf numFmtId="0" fontId="12" fillId="4" borderId="48" xfId="0" applyFont="1" applyFill="1" applyBorder="1" applyAlignment="1"/>
    <xf numFmtId="0" fontId="25" fillId="4" borderId="48" xfId="0" applyFont="1" applyFill="1" applyBorder="1" applyAlignment="1">
      <alignment horizontal="right" vertical="center"/>
    </xf>
    <xf numFmtId="0" fontId="12" fillId="4" borderId="54" xfId="0" applyFont="1" applyFill="1" applyBorder="1" applyAlignment="1"/>
    <xf numFmtId="4" fontId="11" fillId="0" borderId="12" xfId="0" applyNumberFormat="1" applyFont="1" applyBorder="1" applyAlignment="1" applyProtection="1">
      <alignment horizontal="right" vertical="center" indent="1"/>
    </xf>
    <xf numFmtId="4" fontId="11" fillId="0" borderId="6" xfId="0" applyNumberFormat="1" applyFont="1" applyBorder="1" applyAlignment="1" applyProtection="1">
      <alignment horizontal="right" vertical="center" indent="1"/>
    </xf>
    <xf numFmtId="4" fontId="19" fillId="0" borderId="14" xfId="0" applyNumberFormat="1" applyFont="1" applyBorder="1" applyAlignment="1" applyProtection="1">
      <alignment horizontal="right" vertical="center" wrapText="1" indent="1"/>
    </xf>
    <xf numFmtId="4" fontId="19" fillId="8" borderId="60" xfId="0" applyNumberFormat="1" applyFont="1" applyFill="1" applyBorder="1" applyAlignment="1" applyProtection="1">
      <alignment horizontal="right" vertical="center" wrapText="1" indent="1"/>
    </xf>
    <xf numFmtId="4" fontId="11" fillId="4" borderId="45" xfId="0" applyNumberFormat="1" applyFont="1" applyFill="1" applyBorder="1" applyAlignment="1" applyProtection="1">
      <alignment horizontal="right" vertical="center" indent="1"/>
    </xf>
    <xf numFmtId="0" fontId="19" fillId="4" borderId="31" xfId="0" applyFont="1" applyFill="1" applyBorder="1" applyAlignment="1" applyProtection="1">
      <alignment horizontal="right" vertical="center"/>
    </xf>
    <xf numFmtId="0" fontId="19" fillId="4" borderId="61" xfId="0" applyFont="1" applyFill="1" applyBorder="1" applyAlignment="1" applyProtection="1">
      <alignment horizontal="right" vertical="center"/>
    </xf>
    <xf numFmtId="0" fontId="14" fillId="4" borderId="30" xfId="0" applyFont="1" applyFill="1" applyBorder="1" applyAlignment="1" applyProtection="1">
      <alignment horizontal="right"/>
    </xf>
    <xf numFmtId="165" fontId="19" fillId="2" borderId="2" xfId="5" applyNumberFormat="1" applyFont="1" applyFill="1" applyBorder="1" applyAlignment="1" applyProtection="1">
      <alignment horizontal="right" vertical="center" indent="1"/>
      <protection locked="0"/>
    </xf>
    <xf numFmtId="165" fontId="19" fillId="2" borderId="16" xfId="5" applyNumberFormat="1" applyFont="1" applyFill="1" applyBorder="1" applyAlignment="1" applyProtection="1">
      <alignment horizontal="right" vertical="center" indent="1"/>
      <protection locked="0"/>
    </xf>
    <xf numFmtId="49" fontId="11" fillId="2" borderId="7" xfId="0" applyNumberFormat="1" applyFont="1" applyFill="1" applyBorder="1" applyAlignment="1" applyProtection="1">
      <alignment horizontal="center"/>
      <protection locked="0"/>
    </xf>
    <xf numFmtId="49" fontId="11" fillId="2" borderId="22" xfId="0" applyNumberFormat="1" applyFont="1" applyFill="1" applyBorder="1" applyAlignment="1" applyProtection="1">
      <alignment horizontal="center"/>
      <protection locked="0"/>
    </xf>
    <xf numFmtId="49" fontId="11" fillId="2" borderId="7" xfId="0" applyNumberFormat="1" applyFont="1" applyFill="1" applyBorder="1" applyAlignment="1" applyProtection="1">
      <alignment horizontal="center" wrapText="1"/>
      <protection locked="0"/>
    </xf>
    <xf numFmtId="49" fontId="11" fillId="2" borderId="22" xfId="0" applyNumberFormat="1" applyFont="1" applyFill="1" applyBorder="1" applyAlignment="1" applyProtection="1">
      <alignment horizontal="center" wrapText="1"/>
      <protection locked="0"/>
    </xf>
    <xf numFmtId="4" fontId="11" fillId="0" borderId="42" xfId="0" applyNumberFormat="1" applyFont="1" applyBorder="1" applyAlignment="1" applyProtection="1">
      <alignment horizontal="right" indent="1"/>
    </xf>
    <xf numFmtId="4" fontId="11" fillId="0" borderId="43" xfId="0" applyNumberFormat="1" applyFont="1" applyBorder="1" applyAlignment="1" applyProtection="1">
      <alignment horizontal="right" indent="1"/>
    </xf>
    <xf numFmtId="4" fontId="11" fillId="0" borderId="40" xfId="0" applyNumberFormat="1" applyFont="1" applyBorder="1" applyAlignment="1" applyProtection="1">
      <alignment horizontal="right" indent="1"/>
    </xf>
    <xf numFmtId="0" fontId="2" fillId="0" borderId="33" xfId="0" applyFont="1" applyBorder="1" applyAlignment="1" applyProtection="1">
      <alignment horizontal="left"/>
    </xf>
    <xf numFmtId="0" fontId="8" fillId="0" borderId="8" xfId="0" applyFont="1" applyBorder="1" applyAlignment="1" applyProtection="1">
      <alignment horizontal="left"/>
    </xf>
    <xf numFmtId="0" fontId="8" fillId="0" borderId="22" xfId="0" applyFont="1" applyBorder="1" applyAlignment="1" applyProtection="1">
      <alignment horizontal="left"/>
    </xf>
    <xf numFmtId="0" fontId="11" fillId="0" borderId="31" xfId="0" applyFont="1" applyBorder="1" applyAlignment="1" applyProtection="1">
      <alignment horizontal="left"/>
    </xf>
    <xf numFmtId="0" fontId="11" fillId="0" borderId="43" xfId="0" applyFont="1" applyBorder="1" applyAlignment="1" applyProtection="1">
      <alignment horizontal="left"/>
    </xf>
    <xf numFmtId="0" fontId="11" fillId="0" borderId="32" xfId="0" applyFont="1" applyBorder="1" applyAlignment="1" applyProtection="1">
      <alignment horizontal="left"/>
    </xf>
    <xf numFmtId="4" fontId="11" fillId="2" borderId="7" xfId="0" applyNumberFormat="1" applyFont="1" applyFill="1" applyBorder="1" applyAlignment="1" applyProtection="1">
      <alignment horizontal="right" indent="1"/>
      <protection locked="0"/>
    </xf>
    <xf numFmtId="4" fontId="11" fillId="2" borderId="8" xfId="0" applyNumberFormat="1" applyFont="1" applyFill="1" applyBorder="1" applyAlignment="1" applyProtection="1">
      <alignment horizontal="right" indent="1"/>
      <protection locked="0"/>
    </xf>
    <xf numFmtId="4" fontId="11" fillId="2" borderId="21" xfId="0" applyNumberFormat="1" applyFont="1" applyFill="1" applyBorder="1" applyAlignment="1" applyProtection="1">
      <alignment horizontal="right" indent="1"/>
      <protection locked="0"/>
    </xf>
    <xf numFmtId="0" fontId="8" fillId="0" borderId="34" xfId="0" applyFont="1" applyBorder="1" applyAlignment="1" applyProtection="1">
      <alignment horizontal="left"/>
    </xf>
    <xf numFmtId="0" fontId="8" fillId="0" borderId="23" xfId="0" applyFont="1" applyBorder="1" applyAlignment="1" applyProtection="1">
      <alignment horizontal="left"/>
    </xf>
    <xf numFmtId="0" fontId="8" fillId="0" borderId="27" xfId="0" applyFont="1" applyBorder="1" applyAlignment="1" applyProtection="1">
      <alignment horizontal="left"/>
    </xf>
    <xf numFmtId="49" fontId="11" fillId="2" borderId="8" xfId="0" applyNumberFormat="1" applyFont="1" applyFill="1" applyBorder="1" applyAlignment="1" applyProtection="1">
      <alignment horizontal="center" wrapText="1"/>
      <protection locked="0"/>
    </xf>
    <xf numFmtId="4" fontId="11" fillId="2" borderId="26" xfId="0" applyNumberFormat="1" applyFont="1" applyFill="1" applyBorder="1" applyAlignment="1" applyProtection="1">
      <alignment horizontal="right" indent="1"/>
      <protection locked="0"/>
    </xf>
    <xf numFmtId="4" fontId="11" fillId="2" borderId="23" xfId="0" applyNumberFormat="1" applyFont="1" applyFill="1" applyBorder="1" applyAlignment="1" applyProtection="1">
      <alignment horizontal="right" indent="1"/>
      <protection locked="0"/>
    </xf>
    <xf numFmtId="4" fontId="11" fillId="2" borderId="28" xfId="0" applyNumberFormat="1" applyFont="1" applyFill="1" applyBorder="1" applyAlignment="1" applyProtection="1">
      <alignment horizontal="right" indent="1"/>
      <protection locked="0"/>
    </xf>
    <xf numFmtId="49" fontId="11" fillId="2" borderId="8" xfId="0" applyNumberFormat="1" applyFont="1" applyFill="1" applyBorder="1" applyAlignment="1" applyProtection="1">
      <alignment horizontal="center"/>
      <protection locked="0"/>
    </xf>
    <xf numFmtId="0" fontId="18" fillId="5" borderId="41" xfId="0" applyFont="1" applyFill="1" applyBorder="1" applyAlignment="1" applyProtection="1">
      <alignment horizontal="left" vertical="center"/>
    </xf>
    <xf numFmtId="0" fontId="18" fillId="5" borderId="29" xfId="0" applyFont="1" applyFill="1" applyBorder="1" applyAlignment="1" applyProtection="1">
      <alignment horizontal="left" vertical="center"/>
    </xf>
    <xf numFmtId="0" fontId="9" fillId="0" borderId="29" xfId="0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</xf>
    <xf numFmtId="14" fontId="11" fillId="2" borderId="10" xfId="0" applyNumberFormat="1" applyFont="1" applyFill="1" applyBorder="1" applyAlignment="1" applyProtection="1">
      <alignment horizontal="center"/>
      <protection locked="0"/>
    </xf>
    <xf numFmtId="14" fontId="11" fillId="2" borderId="25" xfId="0" applyNumberFormat="1" applyFont="1" applyFill="1" applyBorder="1" applyAlignment="1" applyProtection="1">
      <alignment horizontal="center"/>
      <protection locked="0"/>
    </xf>
    <xf numFmtId="10" fontId="31" fillId="2" borderId="7" xfId="0" applyNumberFormat="1" applyFont="1" applyFill="1" applyBorder="1" applyAlignment="1" applyProtection="1">
      <alignment horizontal="center"/>
      <protection locked="0"/>
    </xf>
    <xf numFmtId="10" fontId="31" fillId="2" borderId="21" xfId="0" applyNumberFormat="1" applyFont="1" applyFill="1" applyBorder="1" applyAlignment="1" applyProtection="1">
      <alignment horizontal="center"/>
      <protection locked="0"/>
    </xf>
    <xf numFmtId="0" fontId="11" fillId="2" borderId="8" xfId="0" applyFont="1" applyFill="1" applyBorder="1" applyAlignment="1" applyProtection="1">
      <alignment horizontal="left"/>
      <protection locked="0"/>
    </xf>
    <xf numFmtId="0" fontId="11" fillId="2" borderId="23" xfId="0" applyFont="1" applyFill="1" applyBorder="1" applyAlignment="1" applyProtection="1">
      <alignment horizontal="left"/>
      <protection locked="0"/>
    </xf>
    <xf numFmtId="0" fontId="11" fillId="2" borderId="21" xfId="0" applyFont="1" applyFill="1" applyBorder="1" applyAlignment="1" applyProtection="1">
      <alignment horizontal="left"/>
      <protection locked="0"/>
    </xf>
    <xf numFmtId="0" fontId="11" fillId="0" borderId="33" xfId="0" applyFont="1" applyBorder="1" applyAlignment="1" applyProtection="1">
      <alignment horizontal="left"/>
    </xf>
    <xf numFmtId="0" fontId="11" fillId="0" borderId="8" xfId="0" applyFont="1" applyBorder="1" applyAlignment="1" applyProtection="1">
      <alignment horizontal="left"/>
    </xf>
    <xf numFmtId="0" fontId="22" fillId="0" borderId="44" xfId="0" applyFont="1" applyBorder="1" applyAlignment="1" applyProtection="1">
      <alignment horizontal="center" vertical="center" wrapText="1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46" xfId="0" applyFont="1" applyBorder="1" applyAlignment="1" applyProtection="1">
      <alignment horizontal="center" vertical="center" wrapText="1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</xf>
    <xf numFmtId="14" fontId="11" fillId="2" borderId="7" xfId="0" applyNumberFormat="1" applyFont="1" applyFill="1" applyBorder="1" applyAlignment="1" applyProtection="1">
      <alignment horizontal="center"/>
      <protection locked="0"/>
    </xf>
    <xf numFmtId="14" fontId="11" fillId="2" borderId="22" xfId="0" applyNumberFormat="1" applyFont="1" applyFill="1" applyBorder="1" applyAlignment="1" applyProtection="1">
      <alignment horizontal="center"/>
      <protection locked="0"/>
    </xf>
    <xf numFmtId="0" fontId="22" fillId="0" borderId="9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18" fillId="5" borderId="20" xfId="0" applyFont="1" applyFill="1" applyBorder="1" applyAlignment="1" applyProtection="1">
      <alignment horizontal="left" vertical="center"/>
    </xf>
    <xf numFmtId="0" fontId="19" fillId="2" borderId="48" xfId="0" applyFont="1" applyFill="1" applyBorder="1" applyAlignment="1" applyProtection="1">
      <alignment horizontal="center"/>
      <protection locked="0"/>
    </xf>
    <xf numFmtId="49" fontId="11" fillId="2" borderId="8" xfId="0" applyNumberFormat="1" applyFont="1" applyFill="1" applyBorder="1" applyAlignment="1" applyProtection="1">
      <alignment horizontal="left"/>
      <protection locked="0"/>
    </xf>
    <xf numFmtId="49" fontId="11" fillId="2" borderId="21" xfId="0" applyNumberFormat="1" applyFont="1" applyFill="1" applyBorder="1" applyAlignment="1" applyProtection="1">
      <alignment horizontal="left"/>
      <protection locked="0"/>
    </xf>
    <xf numFmtId="14" fontId="11" fillId="2" borderId="2" xfId="0" applyNumberFormat="1" applyFont="1" applyFill="1" applyBorder="1" applyAlignment="1" applyProtection="1">
      <alignment horizontal="center"/>
      <protection locked="0"/>
    </xf>
    <xf numFmtId="49" fontId="11" fillId="2" borderId="2" xfId="0" applyNumberFormat="1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11" fillId="0" borderId="9" xfId="0" applyFont="1" applyFill="1" applyBorder="1" applyAlignment="1" applyProtection="1">
      <alignment horizontal="left"/>
    </xf>
    <xf numFmtId="0" fontId="11" fillId="0" borderId="12" xfId="0" applyFont="1" applyFill="1" applyBorder="1" applyAlignment="1" applyProtection="1">
      <alignment horizontal="left"/>
    </xf>
    <xf numFmtId="0" fontId="22" fillId="0" borderId="2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/>
    </xf>
    <xf numFmtId="0" fontId="22" fillId="0" borderId="28" xfId="0" applyFont="1" applyBorder="1" applyAlignment="1" applyProtection="1">
      <alignment horizontal="center" vertical="center" wrapText="1"/>
    </xf>
    <xf numFmtId="49" fontId="11" fillId="2" borderId="24" xfId="0" applyNumberFormat="1" applyFont="1" applyFill="1" applyBorder="1" applyAlignment="1" applyProtection="1">
      <alignment horizontal="left"/>
      <protection locked="0"/>
    </xf>
    <xf numFmtId="49" fontId="11" fillId="2" borderId="47" xfId="0" applyNumberFormat="1" applyFont="1" applyFill="1" applyBorder="1" applyAlignment="1" applyProtection="1">
      <alignment horizontal="left"/>
      <protection locked="0"/>
    </xf>
    <xf numFmtId="0" fontId="11" fillId="0" borderId="21" xfId="0" applyFont="1" applyBorder="1" applyAlignment="1" applyProtection="1">
      <alignment horizontal="left"/>
    </xf>
    <xf numFmtId="10" fontId="31" fillId="2" borderId="10" xfId="0" applyNumberFormat="1" applyFont="1" applyFill="1" applyBorder="1" applyAlignment="1" applyProtection="1">
      <alignment horizontal="center"/>
      <protection locked="0"/>
    </xf>
    <xf numFmtId="10" fontId="31" fillId="2" borderId="47" xfId="0" applyNumberFormat="1" applyFont="1" applyFill="1" applyBorder="1" applyAlignment="1" applyProtection="1">
      <alignment horizontal="center"/>
      <protection locked="0"/>
    </xf>
    <xf numFmtId="0" fontId="19" fillId="2" borderId="48" xfId="0" applyNumberFormat="1" applyFont="1" applyFill="1" applyBorder="1" applyAlignment="1" applyProtection="1">
      <alignment horizontal="center"/>
      <protection locked="0"/>
    </xf>
    <xf numFmtId="0" fontId="19" fillId="4" borderId="0" xfId="0" applyFont="1" applyFill="1" applyAlignment="1" applyProtection="1">
      <alignment horizontal="left"/>
    </xf>
    <xf numFmtId="49" fontId="11" fillId="0" borderId="8" xfId="0" applyNumberFormat="1" applyFont="1" applyFill="1" applyBorder="1" applyAlignment="1" applyProtection="1">
      <alignment horizontal="left"/>
    </xf>
    <xf numFmtId="49" fontId="11" fillId="4" borderId="24" xfId="0" applyNumberFormat="1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left"/>
      <protection locked="0"/>
    </xf>
    <xf numFmtId="0" fontId="11" fillId="2" borderId="24" xfId="0" applyFont="1" applyFill="1" applyBorder="1" applyAlignment="1" applyProtection="1">
      <alignment horizontal="left"/>
      <protection locked="0"/>
    </xf>
    <xf numFmtId="49" fontId="11" fillId="2" borderId="5" xfId="0" applyNumberFormat="1" applyFont="1" applyFill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 vertical="center"/>
    </xf>
    <xf numFmtId="0" fontId="19" fillId="0" borderId="49" xfId="0" applyFont="1" applyBorder="1" applyAlignment="1" applyProtection="1">
      <alignment horizontal="center"/>
    </xf>
    <xf numFmtId="0" fontId="19" fillId="0" borderId="50" xfId="0" applyFont="1" applyBorder="1" applyAlignment="1" applyProtection="1">
      <alignment horizontal="center"/>
    </xf>
    <xf numFmtId="49" fontId="11" fillId="2" borderId="8" xfId="0" applyNumberFormat="1" applyFont="1" applyFill="1" applyBorder="1" applyAlignment="1" applyProtection="1">
      <alignment horizontal="center"/>
    </xf>
    <xf numFmtId="0" fontId="16" fillId="4" borderId="0" xfId="0" applyFont="1" applyFill="1" applyAlignment="1" applyProtection="1">
      <alignment horizontal="left"/>
    </xf>
    <xf numFmtId="0" fontId="12" fillId="4" borderId="45" xfId="0" applyFont="1" applyFill="1" applyBorder="1" applyAlignment="1" applyProtection="1">
      <alignment horizontal="left"/>
    </xf>
    <xf numFmtId="0" fontId="22" fillId="0" borderId="11" xfId="0" applyFont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</xf>
    <xf numFmtId="0" fontId="22" fillId="0" borderId="51" xfId="0" applyFont="1" applyFill="1" applyBorder="1" applyAlignment="1" applyProtection="1">
      <alignment horizontal="center" vertical="center" wrapText="1"/>
    </xf>
    <xf numFmtId="0" fontId="16" fillId="4" borderId="0" xfId="0" applyFont="1" applyFill="1" applyAlignment="1" applyProtection="1">
      <alignment horizontal="left" vertical="top" wrapText="1"/>
    </xf>
    <xf numFmtId="0" fontId="11" fillId="0" borderId="6" xfId="0" applyFont="1" applyFill="1" applyBorder="1" applyAlignment="1" applyProtection="1">
      <alignment horizontal="left"/>
    </xf>
    <xf numFmtId="0" fontId="22" fillId="0" borderId="9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49" fontId="11" fillId="2" borderId="24" xfId="0" applyNumberFormat="1" applyFont="1" applyFill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left"/>
    </xf>
    <xf numFmtId="1" fontId="11" fillId="2" borderId="24" xfId="0" applyNumberFormat="1" applyFont="1" applyFill="1" applyBorder="1" applyAlignment="1" applyProtection="1">
      <alignment horizontal="left"/>
      <protection locked="0"/>
    </xf>
    <xf numFmtId="1" fontId="11" fillId="2" borderId="8" xfId="0" applyNumberFormat="1" applyFont="1" applyFill="1" applyBorder="1" applyAlignment="1" applyProtection="1">
      <alignment horizontal="left"/>
      <protection locked="0"/>
    </xf>
    <xf numFmtId="1" fontId="11" fillId="2" borderId="21" xfId="0" applyNumberFormat="1" applyFont="1" applyFill="1" applyBorder="1" applyAlignment="1" applyProtection="1">
      <alignment horizontal="left"/>
      <protection locked="0"/>
    </xf>
    <xf numFmtId="0" fontId="11" fillId="0" borderId="34" xfId="0" applyFont="1" applyBorder="1" applyAlignment="1" applyProtection="1">
      <alignment horizontal="left"/>
    </xf>
    <xf numFmtId="0" fontId="11" fillId="0" borderId="24" xfId="0" applyFont="1" applyBorder="1" applyAlignment="1" applyProtection="1">
      <alignment horizontal="left"/>
    </xf>
    <xf numFmtId="10" fontId="19" fillId="2" borderId="42" xfId="0" applyNumberFormat="1" applyFont="1" applyFill="1" applyBorder="1" applyAlignment="1" applyProtection="1">
      <alignment horizontal="center" vertical="center" wrapText="1"/>
      <protection locked="0"/>
    </xf>
    <xf numFmtId="10" fontId="19" fillId="2" borderId="32" xfId="0" applyNumberFormat="1" applyFont="1" applyFill="1" applyBorder="1" applyAlignment="1" applyProtection="1">
      <alignment horizontal="center" vertical="center" wrapText="1"/>
      <protection locked="0"/>
    </xf>
    <xf numFmtId="4" fontId="19" fillId="2" borderId="42" xfId="0" applyNumberFormat="1" applyFont="1" applyFill="1" applyBorder="1" applyAlignment="1" applyProtection="1">
      <alignment horizontal="right" vertical="center" wrapText="1" indent="1"/>
      <protection locked="0"/>
    </xf>
    <xf numFmtId="4" fontId="19" fillId="2" borderId="43" xfId="0" applyNumberFormat="1" applyFont="1" applyFill="1" applyBorder="1" applyAlignment="1" applyProtection="1">
      <alignment horizontal="right" vertical="center" wrapText="1" indent="1"/>
      <protection locked="0"/>
    </xf>
    <xf numFmtId="4" fontId="19" fillId="2" borderId="32" xfId="0" applyNumberFormat="1" applyFont="1" applyFill="1" applyBorder="1" applyAlignment="1" applyProtection="1">
      <alignment horizontal="right" vertical="center" wrapText="1" indent="1"/>
      <protection locked="0"/>
    </xf>
    <xf numFmtId="10" fontId="14" fillId="0" borderId="42" xfId="1" applyNumberFormat="1" applyFont="1" applyFill="1" applyBorder="1" applyAlignment="1" applyProtection="1">
      <alignment horizontal="right" vertical="center" indent="1"/>
    </xf>
    <xf numFmtId="10" fontId="14" fillId="0" borderId="40" xfId="1" applyNumberFormat="1" applyFont="1" applyFill="1" applyBorder="1" applyAlignment="1" applyProtection="1">
      <alignment horizontal="right" vertical="center" indent="1"/>
    </xf>
    <xf numFmtId="10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10" fontId="19" fillId="2" borderId="22" xfId="0" applyNumberFormat="1" applyFont="1" applyFill="1" applyBorder="1" applyAlignment="1" applyProtection="1">
      <alignment horizontal="center" vertical="center" wrapText="1"/>
      <protection locked="0"/>
    </xf>
    <xf numFmtId="4" fontId="19" fillId="2" borderId="7" xfId="0" applyNumberFormat="1" applyFont="1" applyFill="1" applyBorder="1" applyAlignment="1" applyProtection="1">
      <alignment horizontal="right" vertical="center" wrapText="1" indent="1"/>
      <protection locked="0"/>
    </xf>
    <xf numFmtId="4" fontId="19" fillId="2" borderId="8" xfId="0" applyNumberFormat="1" applyFont="1" applyFill="1" applyBorder="1" applyAlignment="1" applyProtection="1">
      <alignment horizontal="right" vertical="center" wrapText="1" indent="1"/>
      <protection locked="0"/>
    </xf>
    <xf numFmtId="4" fontId="19" fillId="2" borderId="22" xfId="0" applyNumberFormat="1" applyFont="1" applyFill="1" applyBorder="1" applyAlignment="1" applyProtection="1">
      <alignment horizontal="right" vertical="center" wrapText="1" indent="1"/>
      <protection locked="0"/>
    </xf>
    <xf numFmtId="10" fontId="14" fillId="0" borderId="7" xfId="1" applyNumberFormat="1" applyFont="1" applyFill="1" applyBorder="1" applyAlignment="1" applyProtection="1">
      <alignment horizontal="right" vertical="center" indent="1"/>
    </xf>
    <xf numFmtId="10" fontId="14" fillId="0" borderId="21" xfId="1" applyNumberFormat="1" applyFont="1" applyFill="1" applyBorder="1" applyAlignment="1" applyProtection="1">
      <alignment horizontal="right" vertical="center" indent="1"/>
    </xf>
    <xf numFmtId="0" fontId="22" fillId="0" borderId="7" xfId="0" applyFont="1" applyBorder="1" applyAlignment="1" applyProtection="1">
      <alignment horizontal="center" vertical="center"/>
    </xf>
    <xf numFmtId="0" fontId="22" fillId="0" borderId="22" xfId="0" applyFont="1" applyBorder="1" applyAlignment="1" applyProtection="1">
      <alignment horizontal="center" vertical="center"/>
    </xf>
    <xf numFmtId="0" fontId="22" fillId="0" borderId="8" xfId="0" applyFont="1" applyBorder="1" applyAlignment="1" applyProtection="1">
      <alignment horizontal="center" vertical="center"/>
    </xf>
    <xf numFmtId="0" fontId="22" fillId="0" borderId="7" xfId="0" applyFont="1" applyBorder="1" applyAlignment="1" applyProtection="1">
      <alignment horizontal="center" vertical="center" wrapText="1"/>
    </xf>
    <xf numFmtId="0" fontId="22" fillId="0" borderId="21" xfId="0" applyFont="1" applyBorder="1" applyAlignment="1" applyProtection="1">
      <alignment horizontal="center" vertical="center" wrapText="1"/>
    </xf>
    <xf numFmtId="0" fontId="15" fillId="3" borderId="31" xfId="0" applyFont="1" applyFill="1" applyBorder="1" applyAlignment="1" applyProtection="1">
      <alignment horizontal="left" vertical="center"/>
    </xf>
    <xf numFmtId="0" fontId="15" fillId="3" borderId="43" xfId="0" applyFont="1" applyFill="1" applyBorder="1" applyAlignment="1" applyProtection="1">
      <alignment horizontal="left" vertical="center"/>
    </xf>
    <xf numFmtId="49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0" xfId="0" applyFont="1" applyBorder="1" applyAlignment="1" applyProtection="1">
      <alignment horizontal="center"/>
    </xf>
    <xf numFmtId="0" fontId="22" fillId="0" borderId="12" xfId="0" applyFont="1" applyBorder="1" applyAlignment="1" applyProtection="1">
      <alignment horizontal="center" vertical="center" wrapText="1"/>
    </xf>
    <xf numFmtId="0" fontId="9" fillId="6" borderId="41" xfId="0" applyFont="1" applyFill="1" applyBorder="1" applyAlignment="1" applyProtection="1">
      <alignment horizontal="left" vertical="center" wrapText="1"/>
    </xf>
    <xf numFmtId="0" fontId="9" fillId="6" borderId="29" xfId="0" applyFont="1" applyFill="1" applyBorder="1" applyAlignment="1" applyProtection="1">
      <alignment horizontal="left" vertical="center" wrapText="1"/>
    </xf>
    <xf numFmtId="0" fontId="9" fillId="6" borderId="20" xfId="0" applyFont="1" applyFill="1" applyBorder="1" applyAlignment="1" applyProtection="1">
      <alignment horizontal="left" vertical="center" wrapText="1"/>
    </xf>
    <xf numFmtId="0" fontId="9" fillId="3" borderId="41" xfId="0" applyFont="1" applyFill="1" applyBorder="1" applyAlignment="1" applyProtection="1">
      <alignment horizontal="left" vertical="center" wrapText="1"/>
    </xf>
    <xf numFmtId="0" fontId="9" fillId="3" borderId="29" xfId="0" applyFont="1" applyFill="1" applyBorder="1" applyAlignment="1" applyProtection="1">
      <alignment horizontal="left" vertical="center" wrapText="1"/>
    </xf>
    <xf numFmtId="0" fontId="15" fillId="3" borderId="4" xfId="0" applyFont="1" applyFill="1" applyBorder="1" applyAlignment="1" applyProtection="1">
      <alignment horizontal="left" vertical="center"/>
    </xf>
    <xf numFmtId="0" fontId="15" fillId="3" borderId="5" xfId="0" applyFont="1" applyFill="1" applyBorder="1" applyAlignment="1" applyProtection="1">
      <alignment horizontal="left" vertical="center"/>
    </xf>
    <xf numFmtId="0" fontId="27" fillId="5" borderId="49" xfId="0" applyFont="1" applyFill="1" applyBorder="1" applyAlignment="1" applyProtection="1">
      <alignment horizontal="left" vertical="center" wrapText="1"/>
    </xf>
    <xf numFmtId="0" fontId="27" fillId="5" borderId="30" xfId="0" applyFont="1" applyFill="1" applyBorder="1" applyAlignment="1" applyProtection="1">
      <alignment horizontal="left" vertical="center" wrapText="1"/>
    </xf>
    <xf numFmtId="0" fontId="27" fillId="5" borderId="50" xfId="0" applyFont="1" applyFill="1" applyBorder="1" applyAlignment="1" applyProtection="1">
      <alignment horizontal="left" vertical="center" wrapText="1"/>
    </xf>
    <xf numFmtId="0" fontId="15" fillId="8" borderId="45" xfId="0" applyFont="1" applyFill="1" applyBorder="1" applyAlignment="1" applyProtection="1">
      <alignment horizontal="left" vertical="center"/>
    </xf>
    <xf numFmtId="0" fontId="15" fillId="8" borderId="52" xfId="0" applyFont="1" applyFill="1" applyBorder="1" applyAlignment="1" applyProtection="1">
      <alignment horizontal="left" vertical="center"/>
    </xf>
    <xf numFmtId="0" fontId="15" fillId="8" borderId="0" xfId="0" applyFont="1" applyFill="1" applyBorder="1" applyAlignment="1" applyProtection="1">
      <alignment horizontal="left" vertical="center"/>
    </xf>
    <xf numFmtId="0" fontId="15" fillId="8" borderId="53" xfId="0" applyFont="1" applyFill="1" applyBorder="1" applyAlignment="1" applyProtection="1">
      <alignment horizontal="left" vertical="center"/>
    </xf>
    <xf numFmtId="0" fontId="15" fillId="8" borderId="48" xfId="0" applyFont="1" applyFill="1" applyBorder="1" applyAlignment="1" applyProtection="1">
      <alignment horizontal="left" vertical="center"/>
    </xf>
    <xf numFmtId="0" fontId="15" fillId="8" borderId="54" xfId="0" applyFont="1" applyFill="1" applyBorder="1" applyAlignment="1" applyProtection="1">
      <alignment horizontal="left" vertical="center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55" xfId="0" applyFont="1" applyBorder="1" applyAlignment="1" applyProtection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</xf>
    <xf numFmtId="4" fontId="19" fillId="2" borderId="7" xfId="1" applyNumberFormat="1" applyFont="1" applyFill="1" applyBorder="1" applyAlignment="1" applyProtection="1">
      <alignment horizontal="center" vertical="center"/>
      <protection locked="0"/>
    </xf>
    <xf numFmtId="4" fontId="19" fillId="2" borderId="22" xfId="1" applyNumberFormat="1" applyFont="1" applyFill="1" applyBorder="1" applyAlignment="1" applyProtection="1">
      <alignment horizontal="center" vertical="center"/>
      <protection locked="0"/>
    </xf>
    <xf numFmtId="4" fontId="19" fillId="2" borderId="7" xfId="0" applyNumberFormat="1" applyFont="1" applyFill="1" applyBorder="1" applyAlignment="1" applyProtection="1">
      <alignment horizontal="right" vertical="center" indent="1"/>
      <protection locked="0"/>
    </xf>
    <xf numFmtId="4" fontId="19" fillId="2" borderId="22" xfId="0" applyNumberFormat="1" applyFont="1" applyFill="1" applyBorder="1" applyAlignment="1" applyProtection="1">
      <alignment horizontal="right" vertical="center" inden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/>
    </xf>
    <xf numFmtId="0" fontId="25" fillId="7" borderId="49" xfId="0" applyFont="1" applyFill="1" applyBorder="1" applyAlignment="1" applyProtection="1">
      <alignment horizontal="left" vertical="center"/>
    </xf>
    <xf numFmtId="0" fontId="25" fillId="7" borderId="30" xfId="0" applyFont="1" applyFill="1" applyBorder="1" applyAlignment="1" applyProtection="1">
      <alignment horizontal="left" vertical="center"/>
    </xf>
    <xf numFmtId="0" fontId="25" fillId="7" borderId="50" xfId="0" applyFont="1" applyFill="1" applyBorder="1" applyAlignment="1" applyProtection="1">
      <alignment horizontal="left" vertical="center"/>
    </xf>
    <xf numFmtId="0" fontId="9" fillId="6" borderId="41" xfId="0" applyFont="1" applyFill="1" applyBorder="1" applyAlignment="1" applyProtection="1">
      <alignment horizontal="left" vertical="center"/>
    </xf>
    <xf numFmtId="0" fontId="9" fillId="6" borderId="29" xfId="0" applyFont="1" applyFill="1" applyBorder="1" applyAlignment="1" applyProtection="1">
      <alignment horizontal="left" vertical="center"/>
    </xf>
    <xf numFmtId="0" fontId="9" fillId="6" borderId="20" xfId="0" applyFont="1" applyFill="1" applyBorder="1" applyAlignment="1" applyProtection="1">
      <alignment horizontal="left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9" fillId="6" borderId="49" xfId="0" applyFont="1" applyFill="1" applyBorder="1" applyAlignment="1" applyProtection="1">
      <alignment horizontal="left" vertical="center" wrapText="1"/>
    </xf>
    <xf numFmtId="0" fontId="9" fillId="6" borderId="30" xfId="0" applyFont="1" applyFill="1" applyBorder="1" applyAlignment="1" applyProtection="1">
      <alignment horizontal="left" vertical="center" wrapText="1"/>
    </xf>
    <xf numFmtId="0" fontId="9" fillId="6" borderId="50" xfId="0" applyFont="1" applyFill="1" applyBorder="1" applyAlignment="1" applyProtection="1">
      <alignment horizontal="left" vertical="center" wrapText="1"/>
    </xf>
    <xf numFmtId="0" fontId="16" fillId="0" borderId="16" xfId="0" applyFont="1" applyFill="1" applyBorder="1" applyAlignment="1" applyProtection="1">
      <alignment horizontal="center" vertical="center"/>
    </xf>
    <xf numFmtId="4" fontId="15" fillId="0" borderId="13" xfId="0" applyNumberFormat="1" applyFont="1" applyFill="1" applyBorder="1" applyAlignment="1" applyProtection="1">
      <alignment horizontal="right" vertical="center" indent="1"/>
    </xf>
    <xf numFmtId="4" fontId="15" fillId="0" borderId="14" xfId="0" applyNumberFormat="1" applyFont="1" applyFill="1" applyBorder="1" applyAlignment="1" applyProtection="1">
      <alignment horizontal="right" vertical="center" indent="1"/>
    </xf>
    <xf numFmtId="4" fontId="15" fillId="2" borderId="56" xfId="0" applyNumberFormat="1" applyFont="1" applyFill="1" applyBorder="1" applyAlignment="1" applyProtection="1">
      <alignment horizontal="right" vertical="center" indent="1"/>
      <protection locked="0"/>
    </xf>
    <xf numFmtId="4" fontId="15" fillId="2" borderId="57" xfId="0" applyNumberFormat="1" applyFont="1" applyFill="1" applyBorder="1" applyAlignment="1" applyProtection="1">
      <alignment horizontal="right" vertical="center" indent="1"/>
      <protection locked="0"/>
    </xf>
    <xf numFmtId="4" fontId="15" fillId="3" borderId="56" xfId="0" applyNumberFormat="1" applyFont="1" applyFill="1" applyBorder="1" applyAlignment="1" applyProtection="1">
      <alignment horizontal="center" vertical="center"/>
    </xf>
    <xf numFmtId="4" fontId="15" fillId="3" borderId="30" xfId="0" applyNumberFormat="1" applyFont="1" applyFill="1" applyBorder="1" applyAlignment="1" applyProtection="1">
      <alignment horizontal="center" vertical="center"/>
    </xf>
    <xf numFmtId="4" fontId="15" fillId="3" borderId="57" xfId="0" applyNumberFormat="1" applyFont="1" applyFill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center" vertical="center" wrapText="1"/>
    </xf>
    <xf numFmtId="0" fontId="11" fillId="0" borderId="43" xfId="0" applyFont="1" applyBorder="1" applyAlignment="1" applyProtection="1">
      <alignment horizontal="center" vertical="center" wrapText="1"/>
    </xf>
    <xf numFmtId="0" fontId="11" fillId="0" borderId="32" xfId="0" applyFont="1" applyBorder="1" applyAlignment="1" applyProtection="1">
      <alignment horizontal="center" vertical="center" wrapText="1"/>
    </xf>
    <xf numFmtId="4" fontId="11" fillId="0" borderId="2" xfId="0" applyNumberFormat="1" applyFont="1" applyFill="1" applyBorder="1" applyAlignment="1" applyProtection="1">
      <alignment horizontal="left" vertical="center"/>
    </xf>
    <xf numFmtId="4" fontId="11" fillId="2" borderId="2" xfId="0" applyNumberFormat="1" applyFont="1" applyFill="1" applyBorder="1" applyAlignment="1" applyProtection="1">
      <alignment horizontal="right" vertical="center" indent="1"/>
      <protection locked="0"/>
    </xf>
    <xf numFmtId="4" fontId="11" fillId="2" borderId="6" xfId="0" applyNumberFormat="1" applyFont="1" applyFill="1" applyBorder="1" applyAlignment="1" applyProtection="1">
      <alignment horizontal="right" vertical="center" indent="1"/>
      <protection locked="0"/>
    </xf>
    <xf numFmtId="4" fontId="15" fillId="0" borderId="56" xfId="0" applyNumberFormat="1" applyFont="1" applyFill="1" applyBorder="1" applyAlignment="1" applyProtection="1">
      <alignment horizontal="right" vertical="center" indent="1"/>
    </xf>
    <xf numFmtId="4" fontId="15" fillId="0" borderId="57" xfId="0" applyNumberFormat="1" applyFont="1" applyFill="1" applyBorder="1" applyAlignment="1" applyProtection="1">
      <alignment horizontal="right" vertical="center" indent="1"/>
    </xf>
    <xf numFmtId="0" fontId="16" fillId="0" borderId="17" xfId="0" applyFont="1" applyFill="1" applyBorder="1" applyAlignment="1" applyProtection="1">
      <alignment horizontal="center" vertical="center"/>
    </xf>
    <xf numFmtId="0" fontId="15" fillId="3" borderId="19" xfId="0" applyFont="1" applyFill="1" applyBorder="1" applyAlignment="1" applyProtection="1">
      <alignment horizontal="left" vertical="center"/>
    </xf>
    <xf numFmtId="0" fontId="15" fillId="3" borderId="13" xfId="0" applyFont="1" applyFill="1" applyBorder="1" applyAlignment="1" applyProtection="1">
      <alignment horizontal="left" vertical="center"/>
    </xf>
    <xf numFmtId="0" fontId="22" fillId="0" borderId="16" xfId="0" applyFont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/>
    </xf>
    <xf numFmtId="4" fontId="11" fillId="0" borderId="7" xfId="0" applyNumberFormat="1" applyFont="1" applyFill="1" applyBorder="1" applyAlignment="1" applyProtection="1">
      <alignment horizontal="left" vertical="center" wrapText="1"/>
    </xf>
    <xf numFmtId="4" fontId="11" fillId="0" borderId="8" xfId="0" applyNumberFormat="1" applyFont="1" applyFill="1" applyBorder="1" applyAlignment="1" applyProtection="1">
      <alignment horizontal="left" vertical="center" wrapText="1"/>
    </xf>
    <xf numFmtId="4" fontId="11" fillId="0" borderId="22" xfId="0" applyNumberFormat="1" applyFont="1" applyFill="1" applyBorder="1" applyAlignment="1" applyProtection="1">
      <alignment horizontal="left" vertical="center" wrapText="1"/>
    </xf>
    <xf numFmtId="0" fontId="28" fillId="7" borderId="49" xfId="0" applyFont="1" applyFill="1" applyBorder="1" applyAlignment="1" applyProtection="1">
      <alignment horizontal="left" vertical="center" wrapText="1"/>
    </xf>
    <xf numFmtId="0" fontId="28" fillId="7" borderId="30" xfId="0" applyFont="1" applyFill="1" applyBorder="1" applyAlignment="1" applyProtection="1">
      <alignment horizontal="left" vertical="center" wrapText="1"/>
    </xf>
    <xf numFmtId="0" fontId="28" fillId="7" borderId="50" xfId="0" applyFont="1" applyFill="1" applyBorder="1" applyAlignment="1" applyProtection="1">
      <alignment horizontal="left" vertical="center" wrapText="1"/>
    </xf>
    <xf numFmtId="49" fontId="19" fillId="2" borderId="30" xfId="0" applyNumberFormat="1" applyFont="1" applyFill="1" applyBorder="1" applyAlignment="1" applyProtection="1">
      <alignment horizontal="left" vertical="center" indent="1"/>
      <protection locked="0"/>
    </xf>
    <xf numFmtId="49" fontId="19" fillId="2" borderId="50" xfId="0" applyNumberFormat="1" applyFont="1" applyFill="1" applyBorder="1" applyAlignment="1" applyProtection="1">
      <alignment horizontal="left" vertical="center" indent="1"/>
      <protection locked="0"/>
    </xf>
    <xf numFmtId="0" fontId="9" fillId="6" borderId="49" xfId="0" applyFont="1" applyFill="1" applyBorder="1" applyAlignment="1">
      <alignment horizontal="left" vertical="center" wrapText="1"/>
    </xf>
    <xf numFmtId="0" fontId="9" fillId="6" borderId="30" xfId="0" applyFont="1" applyFill="1" applyBorder="1" applyAlignment="1">
      <alignment horizontal="left" vertical="center" wrapText="1"/>
    </xf>
    <xf numFmtId="0" fontId="9" fillId="6" borderId="50" xfId="0" applyFont="1" applyFill="1" applyBorder="1" applyAlignment="1">
      <alignment horizontal="left" vertical="center" wrapText="1"/>
    </xf>
    <xf numFmtId="4" fontId="15" fillId="0" borderId="5" xfId="0" applyNumberFormat="1" applyFont="1" applyFill="1" applyBorder="1" applyAlignment="1" applyProtection="1">
      <alignment horizontal="right" vertical="center" indent="1"/>
    </xf>
    <xf numFmtId="0" fontId="15" fillId="3" borderId="4" xfId="0" applyFont="1" applyFill="1" applyBorder="1" applyAlignment="1" applyProtection="1">
      <alignment vertical="center"/>
    </xf>
    <xf numFmtId="0" fontId="15" fillId="3" borderId="5" xfId="0" applyFont="1" applyFill="1" applyBorder="1" applyAlignment="1" applyProtection="1">
      <alignment vertical="center"/>
    </xf>
    <xf numFmtId="0" fontId="19" fillId="0" borderId="49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4" fontId="19" fillId="0" borderId="7" xfId="1" applyNumberFormat="1" applyFont="1" applyFill="1" applyBorder="1" applyAlignment="1" applyProtection="1">
      <alignment horizontal="right" vertical="center" indent="1"/>
    </xf>
    <xf numFmtId="4" fontId="19" fillId="0" borderId="22" xfId="1" applyNumberFormat="1" applyFont="1" applyFill="1" applyBorder="1" applyAlignment="1" applyProtection="1">
      <alignment horizontal="right" vertical="center" indent="1"/>
    </xf>
    <xf numFmtId="0" fontId="22" fillId="0" borderId="5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58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 wrapText="1"/>
    </xf>
    <xf numFmtId="4" fontId="19" fillId="0" borderId="2" xfId="1" applyNumberFormat="1" applyFont="1" applyFill="1" applyBorder="1" applyAlignment="1" applyProtection="1">
      <alignment horizontal="right" vertical="center" indent="1"/>
    </xf>
    <xf numFmtId="4" fontId="19" fillId="0" borderId="6" xfId="1" applyNumberFormat="1" applyFont="1" applyFill="1" applyBorder="1" applyAlignment="1" applyProtection="1">
      <alignment horizontal="right" vertical="center" indent="1"/>
    </xf>
    <xf numFmtId="10" fontId="11" fillId="0" borderId="2" xfId="0" applyNumberFormat="1" applyFont="1" applyFill="1" applyBorder="1" applyAlignment="1" applyProtection="1">
      <alignment horizontal="right" vertical="center" indent="1"/>
    </xf>
    <xf numFmtId="10" fontId="11" fillId="0" borderId="6" xfId="0" applyNumberFormat="1" applyFont="1" applyFill="1" applyBorder="1" applyAlignment="1" applyProtection="1">
      <alignment horizontal="right" vertical="center" indent="1"/>
    </xf>
    <xf numFmtId="0" fontId="22" fillId="0" borderId="16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/>
    </xf>
    <xf numFmtId="0" fontId="22" fillId="0" borderId="17" xfId="0" applyFont="1" applyFill="1" applyBorder="1" applyAlignment="1" applyProtection="1">
      <alignment horizontal="center" vertical="center"/>
    </xf>
    <xf numFmtId="0" fontId="3" fillId="4" borderId="0" xfId="2" applyFill="1" applyAlignment="1" applyProtection="1">
      <alignment horizontal="left" shrinkToFit="1"/>
    </xf>
    <xf numFmtId="0" fontId="19" fillId="0" borderId="43" xfId="5" applyFont="1" applyBorder="1" applyAlignment="1">
      <alignment horizontal="left" vertical="center" wrapText="1"/>
    </xf>
    <xf numFmtId="0" fontId="19" fillId="0" borderId="32" xfId="5" applyFont="1" applyBorder="1" applyAlignment="1">
      <alignment horizontal="left" vertical="center" wrapText="1"/>
    </xf>
    <xf numFmtId="4" fontId="19" fillId="8" borderId="42" xfId="5" applyNumberFormat="1" applyFont="1" applyFill="1" applyBorder="1" applyAlignment="1" applyProtection="1">
      <alignment horizontal="center" vertical="center"/>
    </xf>
    <xf numFmtId="4" fontId="19" fillId="8" borderId="40" xfId="5" applyNumberFormat="1" applyFont="1" applyFill="1" applyBorder="1" applyAlignment="1" applyProtection="1">
      <alignment horizontal="center" vertical="center"/>
    </xf>
    <xf numFmtId="0" fontId="28" fillId="7" borderId="49" xfId="5" applyFont="1" applyFill="1" applyBorder="1" applyAlignment="1" applyProtection="1">
      <alignment horizontal="left" vertical="center" wrapText="1"/>
    </xf>
    <xf numFmtId="0" fontId="28" fillId="7" borderId="30" xfId="5" applyFont="1" applyFill="1" applyBorder="1" applyAlignment="1" applyProtection="1">
      <alignment horizontal="left" vertical="center" wrapText="1"/>
    </xf>
    <xf numFmtId="0" fontId="28" fillId="7" borderId="50" xfId="5" applyFont="1" applyFill="1" applyBorder="1" applyAlignment="1" applyProtection="1">
      <alignment horizontal="left" vertical="center" wrapText="1"/>
    </xf>
    <xf numFmtId="0" fontId="19" fillId="0" borderId="0" xfId="5" applyFont="1" applyBorder="1" applyAlignment="1">
      <alignment horizontal="left" vertical="center"/>
    </xf>
    <xf numFmtId="4" fontId="19" fillId="8" borderId="10" xfId="5" applyNumberFormat="1" applyFont="1" applyFill="1" applyBorder="1" applyAlignment="1" applyProtection="1">
      <alignment horizontal="center" vertical="center"/>
    </xf>
    <xf numFmtId="4" fontId="19" fillId="8" borderId="47" xfId="5" applyNumberFormat="1" applyFont="1" applyFill="1" applyBorder="1" applyAlignment="1" applyProtection="1">
      <alignment horizontal="center" vertical="center"/>
    </xf>
    <xf numFmtId="0" fontId="19" fillId="0" borderId="24" xfId="5" applyFont="1" applyBorder="1" applyAlignment="1">
      <alignment horizontal="left" vertical="center"/>
    </xf>
    <xf numFmtId="0" fontId="19" fillId="0" borderId="25" xfId="5" applyFont="1" applyBorder="1" applyAlignment="1">
      <alignment horizontal="left" vertical="center"/>
    </xf>
    <xf numFmtId="3" fontId="19" fillId="2" borderId="7" xfId="5" applyNumberFormat="1" applyFont="1" applyFill="1" applyBorder="1" applyAlignment="1" applyProtection="1">
      <alignment horizontal="center" vertical="center"/>
      <protection locked="0"/>
    </xf>
    <xf numFmtId="3" fontId="19" fillId="2" borderId="21" xfId="5" applyNumberFormat="1" applyFont="1" applyFill="1" applyBorder="1" applyAlignment="1" applyProtection="1">
      <alignment horizontal="center" vertical="center"/>
      <protection locked="0"/>
    </xf>
    <xf numFmtId="0" fontId="19" fillId="0" borderId="37" xfId="5" applyFont="1" applyBorder="1" applyAlignment="1">
      <alignment horizontal="center" vertical="center"/>
    </xf>
    <xf numFmtId="0" fontId="19" fillId="0" borderId="48" xfId="5" applyFont="1" applyBorder="1" applyAlignment="1">
      <alignment horizontal="center" vertical="center"/>
    </xf>
    <xf numFmtId="0" fontId="19" fillId="0" borderId="8" xfId="5" applyFont="1" applyBorder="1" applyAlignment="1">
      <alignment horizontal="left" vertical="center"/>
    </xf>
    <xf numFmtId="0" fontId="19" fillId="0" borderId="22" xfId="5" applyFont="1" applyBorder="1" applyAlignment="1">
      <alignment horizontal="left" vertical="center"/>
    </xf>
    <xf numFmtId="0" fontId="19" fillId="0" borderId="49" xfId="5" applyFont="1" applyBorder="1" applyAlignment="1">
      <alignment horizontal="center" vertical="center"/>
    </xf>
    <xf numFmtId="0" fontId="19" fillId="0" borderId="45" xfId="5" applyFont="1" applyBorder="1" applyAlignment="1">
      <alignment horizontal="center" vertical="center"/>
    </xf>
    <xf numFmtId="0" fontId="19" fillId="0" borderId="30" xfId="5" applyFont="1" applyBorder="1" applyAlignment="1">
      <alignment horizontal="center" vertical="center"/>
    </xf>
    <xf numFmtId="0" fontId="19" fillId="0" borderId="57" xfId="5" applyFont="1" applyBorder="1" applyAlignment="1">
      <alignment horizontal="center" vertical="center"/>
    </xf>
    <xf numFmtId="165" fontId="19" fillId="2" borderId="38" xfId="5" applyNumberFormat="1" applyFont="1" applyFill="1" applyBorder="1" applyAlignment="1" applyProtection="1">
      <alignment horizontal="center" vertical="center"/>
      <protection locked="0"/>
    </xf>
    <xf numFmtId="165" fontId="19" fillId="2" borderId="66" xfId="5" applyNumberFormat="1" applyFont="1" applyFill="1" applyBorder="1" applyAlignment="1" applyProtection="1">
      <alignment horizontal="center" vertical="center"/>
      <protection locked="0"/>
    </xf>
    <xf numFmtId="165" fontId="19" fillId="2" borderId="7" xfId="5" applyNumberFormat="1" applyFont="1" applyFill="1" applyBorder="1" applyAlignment="1" applyProtection="1">
      <alignment horizontal="center" vertical="center"/>
      <protection locked="0"/>
    </xf>
    <xf numFmtId="165" fontId="19" fillId="2" borderId="21" xfId="5" applyNumberFormat="1" applyFont="1" applyFill="1" applyBorder="1" applyAlignment="1" applyProtection="1">
      <alignment horizontal="center" vertical="center"/>
      <protection locked="0"/>
    </xf>
    <xf numFmtId="165" fontId="19" fillId="2" borderId="64" xfId="5" applyNumberFormat="1" applyFont="1" applyFill="1" applyBorder="1" applyAlignment="1" applyProtection="1">
      <alignment horizontal="center" vertical="center"/>
      <protection locked="0"/>
    </xf>
    <xf numFmtId="165" fontId="19" fillId="2" borderId="53" xfId="5" applyNumberFormat="1" applyFont="1" applyFill="1" applyBorder="1" applyAlignment="1" applyProtection="1">
      <alignment horizontal="center" vertical="center"/>
      <protection locked="0"/>
    </xf>
    <xf numFmtId="3" fontId="19" fillId="2" borderId="64" xfId="5" applyNumberFormat="1" applyFont="1" applyFill="1" applyBorder="1" applyAlignment="1" applyProtection="1">
      <alignment horizontal="center" vertical="center"/>
      <protection locked="0"/>
    </xf>
    <xf numFmtId="3" fontId="19" fillId="2" borderId="53" xfId="5" applyNumberFormat="1" applyFont="1" applyFill="1" applyBorder="1" applyAlignment="1" applyProtection="1">
      <alignment horizontal="center" vertical="center"/>
      <protection locked="0"/>
    </xf>
    <xf numFmtId="0" fontId="19" fillId="0" borderId="24" xfId="5" applyFont="1" applyBorder="1" applyAlignment="1">
      <alignment horizontal="left" vertical="center" wrapText="1"/>
    </xf>
    <xf numFmtId="0" fontId="19" fillId="0" borderId="25" xfId="5" applyFont="1" applyBorder="1" applyAlignment="1">
      <alignment horizontal="left" vertical="center" wrapText="1"/>
    </xf>
    <xf numFmtId="49" fontId="19" fillId="2" borderId="38" xfId="1" applyNumberFormat="1" applyFont="1" applyFill="1" applyBorder="1" applyAlignment="1" applyProtection="1">
      <alignment horizontal="center" vertical="center" wrapText="1"/>
      <protection locked="0"/>
    </xf>
    <xf numFmtId="49" fontId="19" fillId="2" borderId="62" xfId="1" applyNumberFormat="1" applyFont="1" applyFill="1" applyBorder="1" applyAlignment="1" applyProtection="1">
      <alignment horizontal="center" vertical="center" wrapText="1"/>
      <protection locked="0"/>
    </xf>
    <xf numFmtId="49" fontId="19" fillId="2" borderId="55" xfId="1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1" applyNumberFormat="1" applyFont="1" applyFill="1" applyBorder="1" applyAlignment="1" applyProtection="1">
      <alignment horizontal="center" vertical="center" wrapText="1"/>
      <protection locked="0"/>
    </xf>
    <xf numFmtId="49" fontId="19" fillId="2" borderId="8" xfId="1" applyNumberFormat="1" applyFont="1" applyFill="1" applyBorder="1" applyAlignment="1" applyProtection="1">
      <alignment horizontal="center" vertical="center" wrapText="1"/>
      <protection locked="0"/>
    </xf>
    <xf numFmtId="49" fontId="19" fillId="2" borderId="22" xfId="1" applyNumberFormat="1" applyFont="1" applyFill="1" applyBorder="1" applyAlignment="1" applyProtection="1">
      <alignment horizontal="center" vertical="center" wrapText="1"/>
      <protection locked="0"/>
    </xf>
    <xf numFmtId="0" fontId="19" fillId="3" borderId="61" xfId="0" applyFont="1" applyFill="1" applyBorder="1" applyAlignment="1" applyProtection="1">
      <alignment horizontal="left" vertical="center"/>
    </xf>
    <xf numFmtId="0" fontId="19" fillId="3" borderId="24" xfId="0" applyFont="1" applyFill="1" applyBorder="1" applyAlignment="1" applyProtection="1">
      <alignment horizontal="left" vertical="center"/>
    </xf>
    <xf numFmtId="0" fontId="19" fillId="3" borderId="25" xfId="0" applyFont="1" applyFill="1" applyBorder="1" applyAlignment="1" applyProtection="1">
      <alignment horizontal="left" vertical="center"/>
    </xf>
    <xf numFmtId="0" fontId="12" fillId="0" borderId="45" xfId="0" applyFont="1" applyBorder="1" applyAlignment="1" applyProtection="1">
      <alignment horizontal="center"/>
    </xf>
    <xf numFmtId="0" fontId="16" fillId="0" borderId="59" xfId="0" applyFont="1" applyBorder="1" applyAlignment="1" applyProtection="1">
      <alignment horizontal="center" vertical="center" wrapText="1"/>
    </xf>
    <xf numFmtId="0" fontId="16" fillId="0" borderId="9" xfId="0" applyFont="1" applyBorder="1" applyAlignment="1" applyProtection="1">
      <alignment horizontal="center" vertical="center"/>
    </xf>
    <xf numFmtId="0" fontId="15" fillId="3" borderId="49" xfId="0" applyFont="1" applyFill="1" applyBorder="1" applyAlignment="1" applyProtection="1">
      <alignment horizontal="left" vertical="center" wrapText="1"/>
    </xf>
    <xf numFmtId="0" fontId="15" fillId="3" borderId="30" xfId="0" applyFont="1" applyFill="1" applyBorder="1" applyAlignment="1" applyProtection="1">
      <alignment horizontal="left" vertical="center" wrapText="1"/>
    </xf>
    <xf numFmtId="0" fontId="16" fillId="0" borderId="7" xfId="0" applyFont="1" applyBorder="1" applyAlignment="1" applyProtection="1">
      <alignment horizontal="center" vertical="center"/>
    </xf>
    <xf numFmtId="0" fontId="16" fillId="0" borderId="8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0" fontId="25" fillId="7" borderId="41" xfId="0" applyFont="1" applyFill="1" applyBorder="1" applyAlignment="1" applyProtection="1">
      <alignment horizontal="left" vertical="center"/>
    </xf>
    <xf numFmtId="0" fontId="25" fillId="7" borderId="29" xfId="0" applyFont="1" applyFill="1" applyBorder="1" applyAlignment="1" applyProtection="1">
      <alignment horizontal="left" vertical="center"/>
    </xf>
    <xf numFmtId="0" fontId="25" fillId="7" borderId="20" xfId="0" applyFont="1" applyFill="1" applyBorder="1" applyAlignment="1" applyProtection="1">
      <alignment horizontal="left" vertical="center"/>
    </xf>
    <xf numFmtId="0" fontId="15" fillId="3" borderId="31" xfId="0" applyFont="1" applyFill="1" applyBorder="1" applyAlignment="1" applyProtection="1">
      <alignment horizontal="left" vertical="center" wrapText="1"/>
    </xf>
    <xf numFmtId="0" fontId="15" fillId="3" borderId="43" xfId="0" applyFont="1" applyFill="1" applyBorder="1" applyAlignment="1" applyProtection="1">
      <alignment horizontal="left" vertical="center" wrapText="1"/>
    </xf>
    <xf numFmtId="0" fontId="15" fillId="3" borderId="32" xfId="0" applyFont="1" applyFill="1" applyBorder="1" applyAlignment="1" applyProtection="1">
      <alignment horizontal="left" vertical="center" wrapText="1"/>
    </xf>
    <xf numFmtId="4" fontId="19" fillId="2" borderId="7" xfId="0" applyNumberFormat="1" applyFont="1" applyFill="1" applyBorder="1" applyAlignment="1" applyProtection="1">
      <alignment horizontal="center" vertical="center"/>
      <protection locked="0"/>
    </xf>
    <xf numFmtId="4" fontId="19" fillId="2" borderId="8" xfId="0" applyNumberFormat="1" applyFont="1" applyFill="1" applyBorder="1" applyAlignment="1" applyProtection="1">
      <alignment horizontal="center" vertical="center"/>
      <protection locked="0"/>
    </xf>
    <xf numFmtId="4" fontId="19" fillId="2" borderId="22" xfId="0" applyNumberFormat="1" applyFont="1" applyFill="1" applyBorder="1" applyAlignment="1" applyProtection="1">
      <alignment horizontal="center" vertical="center"/>
      <protection locked="0"/>
    </xf>
    <xf numFmtId="0" fontId="25" fillId="4" borderId="0" xfId="0" applyFont="1" applyFill="1" applyBorder="1" applyAlignment="1" applyProtection="1">
      <alignment horizontal="right" vertical="center"/>
    </xf>
    <xf numFmtId="0" fontId="25" fillId="7" borderId="49" xfId="0" applyFont="1" applyFill="1" applyBorder="1" applyAlignment="1" applyProtection="1">
      <alignment horizontal="left" vertical="center" wrapText="1"/>
    </xf>
    <xf numFmtId="0" fontId="25" fillId="7" borderId="30" xfId="0" applyFont="1" applyFill="1" applyBorder="1" applyAlignment="1" applyProtection="1">
      <alignment horizontal="left" vertical="center" wrapText="1"/>
    </xf>
    <xf numFmtId="0" fontId="25" fillId="7" borderId="50" xfId="0" applyFont="1" applyFill="1" applyBorder="1" applyAlignment="1" applyProtection="1">
      <alignment horizontal="left" vertical="center" wrapText="1"/>
    </xf>
    <xf numFmtId="0" fontId="19" fillId="0" borderId="49" xfId="0" applyFont="1" applyBorder="1" applyAlignment="1" applyProtection="1">
      <alignment horizontal="left" vertical="center"/>
    </xf>
    <xf numFmtId="0" fontId="19" fillId="0" borderId="30" xfId="0" applyFont="1" applyBorder="1" applyAlignment="1" applyProtection="1">
      <alignment horizontal="left" vertical="center"/>
    </xf>
    <xf numFmtId="0" fontId="19" fillId="0" borderId="57" xfId="0" applyFont="1" applyBorder="1" applyAlignment="1" applyProtection="1">
      <alignment horizontal="left" vertical="center"/>
    </xf>
    <xf numFmtId="49" fontId="19" fillId="2" borderId="56" xfId="0" applyNumberFormat="1" applyFont="1" applyFill="1" applyBorder="1" applyAlignment="1" applyProtection="1">
      <alignment horizontal="left" vertical="center" indent="1"/>
      <protection locked="0"/>
    </xf>
    <xf numFmtId="0" fontId="16" fillId="0" borderId="44" xfId="0" applyFont="1" applyBorder="1" applyAlignment="1" applyProtection="1">
      <alignment horizontal="center"/>
    </xf>
    <xf numFmtId="0" fontId="16" fillId="0" borderId="45" xfId="0" applyFont="1" applyBorder="1" applyAlignment="1" applyProtection="1">
      <alignment horizontal="center"/>
    </xf>
    <xf numFmtId="0" fontId="16" fillId="0" borderId="46" xfId="0" applyFont="1" applyBorder="1" applyAlignment="1" applyProtection="1">
      <alignment horizontal="center"/>
    </xf>
    <xf numFmtId="0" fontId="16" fillId="0" borderId="63" xfId="0" applyFont="1" applyBorder="1" applyAlignment="1" applyProtection="1">
      <alignment horizontal="left" vertical="center" wrapText="1"/>
    </xf>
    <xf numFmtId="0" fontId="16" fillId="0" borderId="11" xfId="0" applyFont="1" applyBorder="1" applyAlignment="1" applyProtection="1">
      <alignment horizontal="left" vertical="center"/>
    </xf>
    <xf numFmtId="0" fontId="16" fillId="0" borderId="59" xfId="0" applyFont="1" applyBorder="1" applyAlignment="1" applyProtection="1">
      <alignment horizontal="center" vertical="center"/>
    </xf>
    <xf numFmtId="0" fontId="15" fillId="6" borderId="41" xfId="0" applyFont="1" applyFill="1" applyBorder="1" applyAlignment="1" applyProtection="1">
      <alignment horizontal="left" vertical="center" wrapText="1"/>
    </xf>
    <xf numFmtId="0" fontId="15" fillId="6" borderId="29" xfId="0" applyFont="1" applyFill="1" applyBorder="1" applyAlignment="1" applyProtection="1">
      <alignment horizontal="left" vertical="center" wrapText="1"/>
    </xf>
    <xf numFmtId="0" fontId="15" fillId="6" borderId="20" xfId="0" applyFont="1" applyFill="1" applyBorder="1" applyAlignment="1" applyProtection="1">
      <alignment horizontal="left" vertical="center" wrapText="1"/>
    </xf>
    <xf numFmtId="0" fontId="15" fillId="6" borderId="41" xfId="0" applyFont="1" applyFill="1" applyBorder="1" applyAlignment="1" applyProtection="1">
      <alignment horizontal="left" vertical="center"/>
    </xf>
    <xf numFmtId="0" fontId="15" fillId="6" borderId="29" xfId="0" applyFont="1" applyFill="1" applyBorder="1" applyAlignment="1" applyProtection="1">
      <alignment horizontal="left" vertical="center"/>
    </xf>
    <xf numFmtId="0" fontId="15" fillId="6" borderId="20" xfId="0" applyFont="1" applyFill="1" applyBorder="1" applyAlignment="1" applyProtection="1">
      <alignment horizontal="left" vertical="center"/>
    </xf>
    <xf numFmtId="0" fontId="19" fillId="3" borderId="31" xfId="0" applyFont="1" applyFill="1" applyBorder="1" applyAlignment="1" applyProtection="1">
      <alignment horizontal="left" vertical="center"/>
    </xf>
    <xf numFmtId="0" fontId="19" fillId="3" borderId="43" xfId="0" applyFont="1" applyFill="1" applyBorder="1" applyAlignment="1" applyProtection="1">
      <alignment horizontal="left" vertical="center"/>
    </xf>
    <xf numFmtId="0" fontId="16" fillId="0" borderId="45" xfId="0" applyFont="1" applyBorder="1" applyAlignment="1" applyProtection="1">
      <alignment horizontal="center" vertical="center" wrapText="1"/>
    </xf>
    <xf numFmtId="0" fontId="16" fillId="0" borderId="46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39" xfId="0" applyFont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 wrapText="1"/>
    </xf>
    <xf numFmtId="0" fontId="16" fillId="0" borderId="22" xfId="0" applyFont="1" applyBorder="1" applyAlignment="1" applyProtection="1">
      <alignment horizontal="center" vertical="center" wrapText="1"/>
    </xf>
    <xf numFmtId="0" fontId="16" fillId="0" borderId="38" xfId="0" applyFont="1" applyBorder="1" applyAlignment="1" applyProtection="1">
      <alignment horizontal="center" vertical="center" wrapText="1"/>
    </xf>
    <xf numFmtId="0" fontId="16" fillId="0" borderId="62" xfId="0" applyFont="1" applyBorder="1" applyAlignment="1" applyProtection="1">
      <alignment horizontal="center" vertical="center" wrapText="1"/>
    </xf>
    <xf numFmtId="0" fontId="16" fillId="0" borderId="55" xfId="0" applyFont="1" applyBorder="1" applyAlignment="1" applyProtection="1">
      <alignment horizontal="center" vertical="center" wrapText="1"/>
    </xf>
    <xf numFmtId="49" fontId="19" fillId="2" borderId="26" xfId="1" applyNumberFormat="1" applyFont="1" applyFill="1" applyBorder="1" applyAlignment="1" applyProtection="1">
      <alignment horizontal="center" vertical="center" wrapText="1"/>
      <protection locked="0"/>
    </xf>
    <xf numFmtId="49" fontId="19" fillId="2" borderId="23" xfId="1" applyNumberFormat="1" applyFont="1" applyFill="1" applyBorder="1" applyAlignment="1" applyProtection="1">
      <alignment horizontal="center" vertical="center" wrapText="1"/>
      <protection locked="0"/>
    </xf>
    <xf numFmtId="0" fontId="15" fillId="3" borderId="57" xfId="0" applyFont="1" applyFill="1" applyBorder="1" applyAlignment="1" applyProtection="1">
      <alignment horizontal="left" vertical="center" wrapText="1"/>
    </xf>
    <xf numFmtId="49" fontId="19" fillId="2" borderId="42" xfId="1" applyNumberFormat="1" applyFont="1" applyFill="1" applyBorder="1" applyAlignment="1" applyProtection="1">
      <alignment horizontal="center" vertical="center" wrapText="1"/>
      <protection locked="0"/>
    </xf>
    <xf numFmtId="49" fontId="19" fillId="2" borderId="43" xfId="1" applyNumberFormat="1" applyFont="1" applyFill="1" applyBorder="1" applyAlignment="1" applyProtection="1">
      <alignment horizontal="center" vertical="center" wrapText="1"/>
      <protection locked="0"/>
    </xf>
    <xf numFmtId="49" fontId="19" fillId="2" borderId="32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56" xfId="0" applyNumberFormat="1" applyFont="1" applyFill="1" applyBorder="1" applyAlignment="1" applyProtection="1">
      <alignment horizontal="center" vertical="center"/>
    </xf>
    <xf numFmtId="4" fontId="15" fillId="0" borderId="30" xfId="0" applyNumberFormat="1" applyFont="1" applyFill="1" applyBorder="1" applyAlignment="1" applyProtection="1">
      <alignment horizontal="center" vertical="center"/>
    </xf>
    <xf numFmtId="4" fontId="15" fillId="0" borderId="57" xfId="0" applyNumberFormat="1" applyFont="1" applyFill="1" applyBorder="1" applyAlignment="1" applyProtection="1">
      <alignment horizontal="center" vertical="center"/>
    </xf>
    <xf numFmtId="49" fontId="19" fillId="2" borderId="21" xfId="1" applyNumberFormat="1" applyFont="1" applyFill="1" applyBorder="1" applyAlignment="1" applyProtection="1">
      <alignment horizontal="center" vertical="center" wrapText="1"/>
      <protection locked="0"/>
    </xf>
    <xf numFmtId="4" fontId="15" fillId="0" borderId="50" xfId="0" applyNumberFormat="1" applyFont="1" applyFill="1" applyBorder="1" applyAlignment="1" applyProtection="1">
      <alignment horizontal="center" vertical="center"/>
    </xf>
    <xf numFmtId="0" fontId="25" fillId="7" borderId="37" xfId="0" applyFont="1" applyFill="1" applyBorder="1" applyAlignment="1" applyProtection="1">
      <alignment horizontal="left" vertical="center"/>
    </xf>
    <xf numFmtId="0" fontId="25" fillId="7" borderId="48" xfId="0" applyFont="1" applyFill="1" applyBorder="1" applyAlignment="1" applyProtection="1">
      <alignment horizontal="left" vertical="center"/>
    </xf>
    <xf numFmtId="0" fontId="25" fillId="7" borderId="54" xfId="0" applyFont="1" applyFill="1" applyBorder="1" applyAlignment="1" applyProtection="1">
      <alignment horizontal="left" vertical="center"/>
    </xf>
    <xf numFmtId="0" fontId="16" fillId="0" borderId="64" xfId="0" applyFont="1" applyBorder="1" applyAlignment="1" applyProtection="1">
      <alignment horizontal="center" vertical="center" wrapText="1"/>
    </xf>
    <xf numFmtId="0" fontId="22" fillId="0" borderId="8" xfId="0" applyFont="1" applyBorder="1" applyAlignment="1" applyProtection="1">
      <alignment horizontal="center" vertical="center" wrapText="1"/>
    </xf>
    <xf numFmtId="0" fontId="22" fillId="0" borderId="64" xfId="0" applyFont="1" applyBorder="1" applyAlignment="1" applyProtection="1">
      <alignment horizontal="center" vertical="center"/>
    </xf>
    <xf numFmtId="0" fontId="22" fillId="0" borderId="53" xfId="0" applyFont="1" applyBorder="1" applyAlignment="1" applyProtection="1">
      <alignment horizontal="center" vertical="center"/>
    </xf>
    <xf numFmtId="0" fontId="16" fillId="0" borderId="26" xfId="0" applyFont="1" applyBorder="1" applyAlignment="1" applyProtection="1">
      <alignment horizontal="center" vertical="center" wrapText="1"/>
    </xf>
    <xf numFmtId="0" fontId="16" fillId="0" borderId="23" xfId="0" applyFont="1" applyBorder="1" applyAlignment="1" applyProtection="1">
      <alignment horizontal="center" vertical="center" wrapText="1"/>
    </xf>
    <xf numFmtId="0" fontId="16" fillId="0" borderId="27" xfId="0" applyFont="1" applyBorder="1" applyAlignment="1" applyProtection="1">
      <alignment horizontal="center" vertical="center" wrapText="1"/>
    </xf>
    <xf numFmtId="49" fontId="19" fillId="2" borderId="7" xfId="0" applyNumberFormat="1" applyFont="1" applyFill="1" applyBorder="1" applyAlignment="1" applyProtection="1">
      <alignment horizontal="center" vertical="center"/>
      <protection locked="0"/>
    </xf>
    <xf numFmtId="49" fontId="19" fillId="2" borderId="8" xfId="0" applyNumberFormat="1" applyFont="1" applyFill="1" applyBorder="1" applyAlignment="1" applyProtection="1">
      <alignment horizontal="center" vertical="center"/>
      <protection locked="0"/>
    </xf>
    <xf numFmtId="49" fontId="19" fillId="2" borderId="22" xfId="0" applyNumberFormat="1" applyFont="1" applyFill="1" applyBorder="1" applyAlignment="1" applyProtection="1">
      <alignment horizontal="center" vertical="center"/>
      <protection locked="0"/>
    </xf>
    <xf numFmtId="0" fontId="15" fillId="3" borderId="56" xfId="0" applyFont="1" applyFill="1" applyBorder="1" applyAlignment="1" applyProtection="1">
      <alignment horizontal="left" vertical="center" wrapText="1"/>
    </xf>
    <xf numFmtId="4" fontId="19" fillId="2" borderId="42" xfId="0" applyNumberFormat="1" applyFont="1" applyFill="1" applyBorder="1" applyAlignment="1" applyProtection="1">
      <alignment horizontal="center" vertical="center"/>
      <protection locked="0"/>
    </xf>
    <xf numFmtId="4" fontId="19" fillId="2" borderId="32" xfId="0" applyNumberFormat="1" applyFont="1" applyFill="1" applyBorder="1" applyAlignment="1" applyProtection="1">
      <alignment horizontal="center" vertical="center"/>
      <protection locked="0"/>
    </xf>
    <xf numFmtId="4" fontId="15" fillId="0" borderId="56" xfId="0" applyNumberFormat="1" applyFont="1" applyFill="1" applyBorder="1" applyAlignment="1" applyProtection="1">
      <alignment horizontal="center" vertical="center" wrapText="1"/>
    </xf>
    <xf numFmtId="4" fontId="15" fillId="0" borderId="57" xfId="0" applyNumberFormat="1" applyFont="1" applyFill="1" applyBorder="1" applyAlignment="1" applyProtection="1">
      <alignment horizontal="center" vertical="center" wrapText="1"/>
    </xf>
    <xf numFmtId="4" fontId="15" fillId="0" borderId="30" xfId="0" applyNumberFormat="1" applyFont="1" applyFill="1" applyBorder="1" applyAlignment="1" applyProtection="1">
      <alignment horizontal="center" vertical="center" wrapText="1"/>
    </xf>
    <xf numFmtId="49" fontId="19" fillId="2" borderId="42" xfId="0" applyNumberFormat="1" applyFont="1" applyFill="1" applyBorder="1" applyAlignment="1" applyProtection="1">
      <alignment horizontal="center" vertical="center"/>
      <protection locked="0"/>
    </xf>
    <xf numFmtId="49" fontId="19" fillId="2" borderId="43" xfId="0" applyNumberFormat="1" applyFont="1" applyFill="1" applyBorder="1" applyAlignment="1" applyProtection="1">
      <alignment horizontal="center" vertical="center"/>
      <protection locked="0"/>
    </xf>
    <xf numFmtId="49" fontId="19" fillId="2" borderId="32" xfId="0" applyNumberFormat="1" applyFont="1" applyFill="1" applyBorder="1" applyAlignment="1" applyProtection="1">
      <alignment horizontal="center" vertical="center"/>
      <protection locked="0"/>
    </xf>
    <xf numFmtId="49" fontId="19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9" fillId="2" borderId="43" xfId="0" applyNumberFormat="1" applyFont="1" applyFill="1" applyBorder="1" applyAlignment="1" applyProtection="1">
      <alignment horizontal="center" vertical="center"/>
      <protection locked="0"/>
    </xf>
    <xf numFmtId="4" fontId="8" fillId="2" borderId="2" xfId="1" applyNumberFormat="1" applyFont="1" applyFill="1" applyBorder="1" applyAlignment="1" applyProtection="1">
      <alignment horizontal="right" vertical="center" wrapText="1" indent="1"/>
      <protection locked="0"/>
    </xf>
    <xf numFmtId="4" fontId="8" fillId="2" borderId="2" xfId="1" applyNumberFormat="1" applyFont="1" applyFill="1" applyBorder="1" applyAlignment="1" applyProtection="1">
      <alignment horizontal="right" vertical="center" indent="1"/>
      <protection locked="0"/>
    </xf>
    <xf numFmtId="4" fontId="8" fillId="2" borderId="7" xfId="1" applyNumberFormat="1" applyFont="1" applyFill="1" applyBorder="1" applyAlignment="1" applyProtection="1">
      <alignment horizontal="center" vertical="center"/>
      <protection locked="0"/>
    </xf>
    <xf numFmtId="4" fontId="8" fillId="2" borderId="8" xfId="1" applyNumberFormat="1" applyFont="1" applyFill="1" applyBorder="1" applyAlignment="1" applyProtection="1">
      <alignment horizontal="center" vertical="center"/>
      <protection locked="0"/>
    </xf>
    <xf numFmtId="4" fontId="8" fillId="2" borderId="22" xfId="1" applyNumberFormat="1" applyFont="1" applyFill="1" applyBorder="1" applyAlignment="1" applyProtection="1">
      <alignment horizontal="center" vertical="center"/>
      <protection locked="0"/>
    </xf>
    <xf numFmtId="4" fontId="15" fillId="3" borderId="7" xfId="0" applyNumberFormat="1" applyFont="1" applyFill="1" applyBorder="1" applyAlignment="1" applyProtection="1">
      <alignment horizontal="center" vertical="center"/>
    </xf>
    <xf numFmtId="4" fontId="15" fillId="3" borderId="8" xfId="0" applyNumberFormat="1" applyFont="1" applyFill="1" applyBorder="1" applyAlignment="1" applyProtection="1">
      <alignment horizontal="center" vertical="center"/>
    </xf>
    <xf numFmtId="4" fontId="15" fillId="3" borderId="22" xfId="0" applyNumberFormat="1" applyFont="1" applyFill="1" applyBorder="1" applyAlignment="1" applyProtection="1">
      <alignment horizontal="center" vertical="center"/>
    </xf>
    <xf numFmtId="4" fontId="8" fillId="2" borderId="9" xfId="1" applyNumberFormat="1" applyFont="1" applyFill="1" applyBorder="1" applyAlignment="1" applyProtection="1">
      <alignment horizontal="right" vertical="center" indent="1"/>
      <protection locked="0"/>
    </xf>
    <xf numFmtId="0" fontId="16" fillId="0" borderId="66" xfId="0" applyFont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</xf>
    <xf numFmtId="4" fontId="8" fillId="2" borderId="7" xfId="1" applyNumberFormat="1" applyFont="1" applyFill="1" applyBorder="1" applyAlignment="1" applyProtection="1">
      <alignment horizontal="right" vertical="center" wrapText="1" indent="1"/>
      <protection locked="0"/>
    </xf>
    <xf numFmtId="4" fontId="8" fillId="2" borderId="21" xfId="1" applyNumberFormat="1" applyFont="1" applyFill="1" applyBorder="1" applyAlignment="1" applyProtection="1">
      <alignment horizontal="right" vertical="center" wrapText="1" indent="1"/>
      <protection locked="0"/>
    </xf>
    <xf numFmtId="4" fontId="8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4" fontId="11" fillId="0" borderId="7" xfId="1" applyNumberFormat="1" applyFont="1" applyFill="1" applyBorder="1" applyAlignment="1" applyProtection="1">
      <alignment horizontal="right" vertical="center" indent="1"/>
    </xf>
    <xf numFmtId="4" fontId="11" fillId="0" borderId="22" xfId="1" applyNumberFormat="1" applyFont="1" applyFill="1" applyBorder="1" applyAlignment="1" applyProtection="1">
      <alignment horizontal="right" vertical="center" indent="1"/>
    </xf>
    <xf numFmtId="4" fontId="8" fillId="2" borderId="22" xfId="1" applyNumberFormat="1" applyFont="1" applyFill="1" applyBorder="1" applyAlignment="1" applyProtection="1">
      <alignment horizontal="right" vertical="center" wrapText="1" indent="1"/>
      <protection locked="0"/>
    </xf>
    <xf numFmtId="4" fontId="8" fillId="2" borderId="42" xfId="1" applyNumberFormat="1" applyFont="1" applyFill="1" applyBorder="1" applyAlignment="1" applyProtection="1">
      <alignment horizontal="center" vertical="center"/>
      <protection locked="0"/>
    </xf>
    <xf numFmtId="4" fontId="8" fillId="2" borderId="43" xfId="1" applyNumberFormat="1" applyFont="1" applyFill="1" applyBorder="1" applyAlignment="1" applyProtection="1">
      <alignment horizontal="center" vertical="center"/>
      <protection locked="0"/>
    </xf>
    <xf numFmtId="4" fontId="8" fillId="2" borderId="32" xfId="1" applyNumberFormat="1" applyFont="1" applyFill="1" applyBorder="1" applyAlignment="1" applyProtection="1">
      <alignment horizontal="center" vertical="center"/>
      <protection locked="0"/>
    </xf>
    <xf numFmtId="4" fontId="15" fillId="3" borderId="42" xfId="0" applyNumberFormat="1" applyFont="1" applyFill="1" applyBorder="1" applyAlignment="1" applyProtection="1">
      <alignment horizontal="center" vertical="center"/>
    </xf>
    <xf numFmtId="4" fontId="15" fillId="3" borderId="32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/>
    </xf>
    <xf numFmtId="4" fontId="15" fillId="0" borderId="56" xfId="1" applyNumberFormat="1" applyFont="1" applyFill="1" applyBorder="1" applyAlignment="1" applyProtection="1">
      <alignment horizontal="right" vertical="center"/>
    </xf>
    <xf numFmtId="4" fontId="15" fillId="0" borderId="50" xfId="1" applyNumberFormat="1" applyFont="1" applyFill="1" applyBorder="1" applyAlignment="1" applyProtection="1">
      <alignment horizontal="right" vertical="center"/>
    </xf>
    <xf numFmtId="4" fontId="15" fillId="0" borderId="56" xfId="1" applyNumberFormat="1" applyFont="1" applyFill="1" applyBorder="1" applyAlignment="1" applyProtection="1">
      <alignment horizontal="right" vertical="center" indent="1"/>
    </xf>
    <xf numFmtId="4" fontId="15" fillId="0" borderId="57" xfId="1" applyNumberFormat="1" applyFont="1" applyFill="1" applyBorder="1" applyAlignment="1" applyProtection="1">
      <alignment horizontal="right" vertical="center" indent="1"/>
    </xf>
    <xf numFmtId="0" fontId="15" fillId="3" borderId="30" xfId="0" applyFont="1" applyFill="1" applyBorder="1" applyAlignment="1" applyProtection="1">
      <alignment horizontal="left" vertical="center"/>
    </xf>
    <xf numFmtId="0" fontId="15" fillId="3" borderId="57" xfId="0" applyFont="1" applyFill="1" applyBorder="1" applyAlignment="1" applyProtection="1">
      <alignment horizontal="left" vertical="center"/>
    </xf>
    <xf numFmtId="4" fontId="8" fillId="2" borderId="5" xfId="1" applyNumberFormat="1" applyFont="1" applyFill="1" applyBorder="1" applyAlignment="1" applyProtection="1">
      <alignment horizontal="right" vertical="center" wrapText="1" indent="1"/>
      <protection locked="0"/>
    </xf>
    <xf numFmtId="4" fontId="8" fillId="2" borderId="18" xfId="1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16" xfId="0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</xf>
    <xf numFmtId="0" fontId="16" fillId="0" borderId="63" xfId="0" applyFont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64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6" fillId="0" borderId="26" xfId="0" applyFont="1" applyBorder="1" applyAlignment="1" applyProtection="1">
      <alignment horizontal="center" vertical="center"/>
    </xf>
    <xf numFmtId="0" fontId="16" fillId="0" borderId="27" xfId="0" applyFont="1" applyBorder="1" applyAlignment="1" applyProtection="1">
      <alignment horizontal="center" vertical="center"/>
    </xf>
    <xf numFmtId="0" fontId="9" fillId="0" borderId="48" xfId="0" applyFont="1" applyFill="1" applyBorder="1" applyAlignment="1" applyProtection="1">
      <alignment horizontal="center" vertical="center"/>
    </xf>
    <xf numFmtId="0" fontId="29" fillId="5" borderId="15" xfId="0" applyFont="1" applyFill="1" applyBorder="1" applyAlignment="1" applyProtection="1">
      <alignment horizontal="left" vertical="center" wrapText="1"/>
    </xf>
    <xf numFmtId="0" fontId="29" fillId="5" borderId="16" xfId="0" applyFont="1" applyFill="1" applyBorder="1" applyAlignment="1" applyProtection="1">
      <alignment horizontal="left" vertical="center" wrapText="1"/>
    </xf>
    <xf numFmtId="0" fontId="29" fillId="5" borderId="19" xfId="0" applyFont="1" applyFill="1" applyBorder="1" applyAlignment="1" applyProtection="1">
      <alignment horizontal="left" vertical="center" wrapText="1"/>
    </xf>
    <xf numFmtId="0" fontId="29" fillId="5" borderId="13" xfId="0" applyFont="1" applyFill="1" applyBorder="1" applyAlignment="1" applyProtection="1">
      <alignment horizontal="left" vertical="center" wrapText="1"/>
    </xf>
    <xf numFmtId="0" fontId="19" fillId="0" borderId="2" xfId="0" applyFont="1" applyBorder="1" applyAlignment="1" applyProtection="1">
      <alignment horizontal="left" vertical="center"/>
    </xf>
    <xf numFmtId="0" fontId="19" fillId="0" borderId="2" xfId="0" applyFont="1" applyBorder="1" applyAlignment="1" applyProtection="1">
      <alignment horizontal="left" vertical="center" wrapText="1"/>
    </xf>
    <xf numFmtId="0" fontId="8" fillId="0" borderId="30" xfId="0" applyFont="1" applyBorder="1" applyAlignment="1" applyProtection="1">
      <alignment horizontal="center"/>
    </xf>
    <xf numFmtId="0" fontId="22" fillId="4" borderId="0" xfId="0" applyFont="1" applyFill="1" applyBorder="1" applyAlignment="1" applyProtection="1">
      <alignment horizontal="right" vertical="center" wrapText="1" indent="1"/>
    </xf>
    <xf numFmtId="0" fontId="14" fillId="0" borderId="9" xfId="0" applyFont="1" applyBorder="1" applyAlignment="1" applyProtection="1">
      <alignment horizontal="center" vertical="center"/>
    </xf>
    <xf numFmtId="0" fontId="29" fillId="5" borderId="41" xfId="0" applyFont="1" applyFill="1" applyBorder="1" applyAlignment="1" applyProtection="1">
      <alignment horizontal="left" vertical="center"/>
    </xf>
    <xf numFmtId="0" fontId="29" fillId="5" borderId="29" xfId="0" applyFont="1" applyFill="1" applyBorder="1" applyAlignment="1" applyProtection="1">
      <alignment horizontal="left" vertical="center"/>
    </xf>
    <xf numFmtId="0" fontId="29" fillId="5" borderId="20" xfId="0" applyFont="1" applyFill="1" applyBorder="1" applyAlignment="1" applyProtection="1">
      <alignment horizontal="left" vertical="center"/>
    </xf>
    <xf numFmtId="0" fontId="19" fillId="0" borderId="13" xfId="0" applyFont="1" applyBorder="1" applyAlignment="1" applyProtection="1">
      <alignment horizontal="left" vertical="center" wrapText="1"/>
    </xf>
    <xf numFmtId="49" fontId="14" fillId="2" borderId="33" xfId="0" applyNumberFormat="1" applyFont="1" applyFill="1" applyBorder="1" applyAlignment="1" applyProtection="1">
      <alignment horizontal="left" vertical="center"/>
      <protection locked="0"/>
    </xf>
    <xf numFmtId="49" fontId="14" fillId="2" borderId="8" xfId="0" applyNumberFormat="1" applyFont="1" applyFill="1" applyBorder="1" applyAlignment="1" applyProtection="1">
      <alignment horizontal="left" vertical="center"/>
      <protection locked="0"/>
    </xf>
    <xf numFmtId="49" fontId="14" fillId="2" borderId="21" xfId="0" applyNumberFormat="1" applyFont="1" applyFill="1" applyBorder="1" applyAlignment="1" applyProtection="1">
      <alignment horizontal="left" vertical="center"/>
      <protection locked="0"/>
    </xf>
    <xf numFmtId="49" fontId="14" fillId="2" borderId="31" xfId="0" applyNumberFormat="1" applyFont="1" applyFill="1" applyBorder="1" applyAlignment="1" applyProtection="1">
      <alignment horizontal="left" vertical="center"/>
      <protection locked="0"/>
    </xf>
    <xf numFmtId="49" fontId="14" fillId="2" borderId="43" xfId="0" applyNumberFormat="1" applyFont="1" applyFill="1" applyBorder="1" applyAlignment="1" applyProtection="1">
      <alignment horizontal="left" vertical="center"/>
      <protection locked="0"/>
    </xf>
    <xf numFmtId="49" fontId="14" fillId="2" borderId="40" xfId="0" applyNumberFormat="1" applyFont="1" applyFill="1" applyBorder="1" applyAlignment="1" applyProtection="1">
      <alignment horizontal="left" vertical="center"/>
      <protection locked="0"/>
    </xf>
    <xf numFmtId="0" fontId="11" fillId="0" borderId="45" xfId="0" applyFont="1" applyFill="1" applyBorder="1" applyAlignment="1" applyProtection="1">
      <alignment horizontal="center" wrapText="1"/>
    </xf>
    <xf numFmtId="49" fontId="14" fillId="2" borderId="34" xfId="0" applyNumberFormat="1" applyFont="1" applyFill="1" applyBorder="1" applyAlignment="1" applyProtection="1">
      <alignment vertical="center"/>
      <protection locked="0"/>
    </xf>
    <xf numFmtId="49" fontId="14" fillId="2" borderId="23" xfId="0" applyNumberFormat="1" applyFont="1" applyFill="1" applyBorder="1" applyAlignment="1" applyProtection="1">
      <alignment vertical="center"/>
      <protection locked="0"/>
    </xf>
    <xf numFmtId="49" fontId="14" fillId="2" borderId="28" xfId="0" applyNumberFormat="1" applyFont="1" applyFill="1" applyBorder="1" applyAlignment="1" applyProtection="1">
      <alignment vertical="center"/>
      <protection locked="0"/>
    </xf>
    <xf numFmtId="49" fontId="14" fillId="2" borderId="33" xfId="0" applyNumberFormat="1" applyFont="1" applyFill="1" applyBorder="1" applyAlignment="1" applyProtection="1">
      <alignment vertical="center"/>
      <protection locked="0"/>
    </xf>
    <xf numFmtId="49" fontId="14" fillId="2" borderId="8" xfId="0" applyNumberFormat="1" applyFont="1" applyFill="1" applyBorder="1" applyAlignment="1" applyProtection="1">
      <alignment vertical="center"/>
      <protection locked="0"/>
    </xf>
    <xf numFmtId="49" fontId="14" fillId="2" borderId="21" xfId="0" applyNumberFormat="1" applyFont="1" applyFill="1" applyBorder="1" applyAlignment="1" applyProtection="1">
      <alignment vertical="center"/>
      <protection locked="0"/>
    </xf>
    <xf numFmtId="49" fontId="14" fillId="2" borderId="31" xfId="0" applyNumberFormat="1" applyFont="1" applyFill="1" applyBorder="1" applyAlignment="1" applyProtection="1">
      <alignment vertical="center"/>
      <protection locked="0"/>
    </xf>
    <xf numFmtId="49" fontId="14" fillId="2" borderId="43" xfId="0" applyNumberFormat="1" applyFont="1" applyFill="1" applyBorder="1" applyAlignment="1" applyProtection="1">
      <alignment vertical="center"/>
      <protection locked="0"/>
    </xf>
    <xf numFmtId="49" fontId="14" fillId="2" borderId="40" xfId="0" applyNumberFormat="1" applyFont="1" applyFill="1" applyBorder="1" applyAlignment="1" applyProtection="1">
      <alignment vertical="center"/>
      <protection locked="0"/>
    </xf>
    <xf numFmtId="0" fontId="29" fillId="5" borderId="49" xfId="0" applyFont="1" applyFill="1" applyBorder="1" applyAlignment="1" applyProtection="1">
      <alignment horizontal="left" vertical="center"/>
    </xf>
    <xf numFmtId="0" fontId="29" fillId="5" borderId="30" xfId="0" applyFont="1" applyFill="1" applyBorder="1" applyAlignment="1" applyProtection="1">
      <alignment horizontal="left" vertical="center"/>
    </xf>
    <xf numFmtId="0" fontId="29" fillId="5" borderId="50" xfId="0" applyFont="1" applyFill="1" applyBorder="1" applyAlignment="1" applyProtection="1">
      <alignment horizontal="left" vertical="center"/>
    </xf>
    <xf numFmtId="49" fontId="14" fillId="2" borderId="34" xfId="0" applyNumberFormat="1" applyFont="1" applyFill="1" applyBorder="1" applyAlignment="1" applyProtection="1">
      <alignment horizontal="left" vertical="center"/>
      <protection locked="0"/>
    </xf>
    <xf numFmtId="49" fontId="14" fillId="2" borderId="23" xfId="0" applyNumberFormat="1" applyFont="1" applyFill="1" applyBorder="1" applyAlignment="1" applyProtection="1">
      <alignment horizontal="left" vertical="center"/>
      <protection locked="0"/>
    </xf>
    <xf numFmtId="49" fontId="14" fillId="2" borderId="28" xfId="0" applyNumberFormat="1" applyFont="1" applyFill="1" applyBorder="1" applyAlignment="1" applyProtection="1">
      <alignment horizontal="left" vertical="center"/>
      <protection locked="0"/>
    </xf>
    <xf numFmtId="0" fontId="19" fillId="0" borderId="3" xfId="0" applyFont="1" applyBorder="1" applyAlignment="1" applyProtection="1">
      <alignment horizontal="left" vertical="center" wrapText="1"/>
    </xf>
    <xf numFmtId="4" fontId="15" fillId="0" borderId="7" xfId="0" applyNumberFormat="1" applyFont="1" applyFill="1" applyBorder="1" applyAlignment="1" applyProtection="1">
      <alignment horizontal="right" vertical="center" wrapText="1" indent="1"/>
    </xf>
    <xf numFmtId="4" fontId="15" fillId="0" borderId="21" xfId="0" applyNumberFormat="1" applyFont="1" applyFill="1" applyBorder="1" applyAlignment="1" applyProtection="1">
      <alignment horizontal="right" vertical="center" wrapText="1" indent="1"/>
    </xf>
    <xf numFmtId="0" fontId="25" fillId="4" borderId="48" xfId="0" applyFont="1" applyFill="1" applyBorder="1" applyAlignment="1" applyProtection="1">
      <alignment horizontal="right" vertical="top" wrapText="1"/>
    </xf>
    <xf numFmtId="0" fontId="25" fillId="4" borderId="48" xfId="0" applyFont="1" applyFill="1" applyBorder="1" applyAlignment="1" applyProtection="1">
      <alignment horizontal="right" vertical="top"/>
    </xf>
    <xf numFmtId="0" fontId="15" fillId="7" borderId="41" xfId="0" applyFont="1" applyFill="1" applyBorder="1" applyAlignment="1" applyProtection="1">
      <alignment horizontal="left" vertical="center" wrapText="1"/>
    </xf>
    <xf numFmtId="0" fontId="15" fillId="7" borderId="29" xfId="0" applyFont="1" applyFill="1" applyBorder="1" applyAlignment="1" applyProtection="1">
      <alignment horizontal="left" vertical="center" wrapText="1"/>
    </xf>
    <xf numFmtId="0" fontId="15" fillId="7" borderId="49" xfId="0" applyFont="1" applyFill="1" applyBorder="1" applyAlignment="1" applyProtection="1">
      <alignment horizontal="left" vertical="center"/>
    </xf>
    <xf numFmtId="0" fontId="15" fillId="7" borderId="30" xfId="0" applyFont="1" applyFill="1" applyBorder="1" applyAlignment="1" applyProtection="1">
      <alignment horizontal="left" vertical="center"/>
    </xf>
    <xf numFmtId="0" fontId="15" fillId="7" borderId="50" xfId="0" applyFont="1" applyFill="1" applyBorder="1" applyAlignment="1" applyProtection="1">
      <alignment horizontal="left" vertical="center"/>
    </xf>
    <xf numFmtId="0" fontId="19" fillId="0" borderId="11" xfId="0" applyFont="1" applyBorder="1" applyAlignment="1" applyProtection="1">
      <alignment horizontal="left" vertical="center" wrapText="1"/>
    </xf>
    <xf numFmtId="0" fontId="19" fillId="0" borderId="9" xfId="0" applyFont="1" applyBorder="1" applyAlignment="1" applyProtection="1">
      <alignment horizontal="left" vertical="center" wrapText="1"/>
    </xf>
    <xf numFmtId="4" fontId="15" fillId="0" borderId="9" xfId="0" applyNumberFormat="1" applyFont="1" applyBorder="1" applyAlignment="1" applyProtection="1">
      <alignment horizontal="right" vertical="center" wrapText="1" indent="1"/>
    </xf>
    <xf numFmtId="4" fontId="15" fillId="0" borderId="12" xfId="0" applyNumberFormat="1" applyFont="1" applyBorder="1" applyAlignment="1" applyProtection="1">
      <alignment horizontal="right" vertical="center" wrapText="1" indent="1"/>
    </xf>
    <xf numFmtId="4" fontId="15" fillId="0" borderId="2" xfId="0" applyNumberFormat="1" applyFont="1" applyFill="1" applyBorder="1" applyAlignment="1" applyProtection="1">
      <alignment horizontal="right" vertical="center" wrapText="1" indent="1"/>
    </xf>
    <xf numFmtId="4" fontId="15" fillId="0" borderId="6" xfId="0" applyNumberFormat="1" applyFont="1" applyFill="1" applyBorder="1" applyAlignment="1" applyProtection="1">
      <alignment horizontal="right" vertical="center" wrapText="1" indent="1"/>
    </xf>
    <xf numFmtId="0" fontId="22" fillId="0" borderId="11" xfId="0" applyFont="1" applyFill="1" applyBorder="1" applyAlignment="1" applyProtection="1">
      <alignment horizontal="center" vertical="center" textRotation="90"/>
    </xf>
    <xf numFmtId="0" fontId="22" fillId="0" borderId="3" xfId="0" applyFont="1" applyFill="1" applyBorder="1" applyAlignment="1" applyProtection="1">
      <alignment horizontal="center" vertical="center" textRotation="90"/>
    </xf>
    <xf numFmtId="4" fontId="15" fillId="0" borderId="42" xfId="0" applyNumberFormat="1" applyFont="1" applyBorder="1" applyAlignment="1" applyProtection="1">
      <alignment horizontal="right" vertical="center" wrapText="1" indent="1"/>
    </xf>
    <xf numFmtId="4" fontId="15" fillId="0" borderId="40" xfId="0" applyNumberFormat="1" applyFont="1" applyBorder="1" applyAlignment="1" applyProtection="1">
      <alignment horizontal="right" vertical="center" wrapText="1" indent="1"/>
    </xf>
    <xf numFmtId="0" fontId="22" fillId="0" borderId="9" xfId="0" applyFont="1" applyFill="1" applyBorder="1" applyAlignment="1" applyProtection="1">
      <alignment horizontal="center" vertical="center"/>
    </xf>
    <xf numFmtId="0" fontId="22" fillId="0" borderId="59" xfId="0" applyFont="1" applyFill="1" applyBorder="1" applyAlignment="1" applyProtection="1">
      <alignment horizontal="center" vertical="center" wrapText="1"/>
    </xf>
    <xf numFmtId="0" fontId="39" fillId="0" borderId="5" xfId="0" applyFont="1" applyFill="1" applyBorder="1" applyAlignment="1" applyProtection="1">
      <alignment horizontal="center" vertical="center" wrapText="1"/>
    </xf>
    <xf numFmtId="0" fontId="39" fillId="0" borderId="9" xfId="0" applyFont="1" applyFill="1" applyBorder="1" applyAlignment="1" applyProtection="1">
      <alignment horizontal="center" vertical="center" wrapText="1"/>
    </xf>
    <xf numFmtId="0" fontId="39" fillId="0" borderId="2" xfId="0" applyFont="1" applyFill="1" applyBorder="1" applyAlignment="1" applyProtection="1">
      <alignment horizontal="center" vertical="center" wrapText="1"/>
    </xf>
    <xf numFmtId="0" fontId="22" fillId="0" borderId="65" xfId="0" applyFont="1" applyFill="1" applyBorder="1" applyAlignment="1" applyProtection="1">
      <alignment horizontal="center" vertical="center" wrapText="1"/>
    </xf>
    <xf numFmtId="0" fontId="22" fillId="0" borderId="60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left" vertical="center"/>
    </xf>
    <xf numFmtId="0" fontId="9" fillId="3" borderId="5" xfId="0" applyFont="1" applyFill="1" applyBorder="1" applyAlignment="1" applyProtection="1">
      <alignment horizontal="left" vertical="center"/>
    </xf>
    <xf numFmtId="0" fontId="19" fillId="0" borderId="33" xfId="0" applyFont="1" applyBorder="1" applyAlignment="1" applyProtection="1">
      <alignment horizontal="left" vertical="center" wrapText="1"/>
    </xf>
    <xf numFmtId="0" fontId="19" fillId="0" borderId="8" xfId="0" applyFont="1" applyBorder="1" applyAlignment="1" applyProtection="1">
      <alignment horizontal="left" vertical="center" wrapText="1"/>
    </xf>
    <xf numFmtId="0" fontId="15" fillId="7" borderId="41" xfId="0" applyFont="1" applyFill="1" applyBorder="1" applyAlignment="1" applyProtection="1">
      <alignment horizontal="left" vertical="center"/>
    </xf>
    <xf numFmtId="0" fontId="15" fillId="7" borderId="29" xfId="0" applyFont="1" applyFill="1" applyBorder="1" applyAlignment="1" applyProtection="1">
      <alignment horizontal="left" vertical="center"/>
    </xf>
    <xf numFmtId="0" fontId="15" fillId="7" borderId="20" xfId="0" applyFont="1" applyFill="1" applyBorder="1" applyAlignment="1" applyProtection="1">
      <alignment horizontal="left" vertical="center"/>
    </xf>
    <xf numFmtId="0" fontId="19" fillId="0" borderId="62" xfId="0" applyFont="1" applyBorder="1" applyAlignment="1" applyProtection="1">
      <alignment horizontal="left" vertical="center" wrapText="1"/>
    </xf>
    <xf numFmtId="0" fontId="19" fillId="0" borderId="55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43" xfId="0" applyFont="1" applyBorder="1" applyAlignment="1" applyProtection="1">
      <alignment horizontal="left" vertical="center" wrapText="1"/>
    </xf>
    <xf numFmtId="0" fontId="19" fillId="0" borderId="32" xfId="0" applyFont="1" applyBorder="1" applyAlignment="1" applyProtection="1">
      <alignment horizontal="left" vertical="center" wrapText="1"/>
    </xf>
    <xf numFmtId="4" fontId="15" fillId="0" borderId="38" xfId="0" applyNumberFormat="1" applyFont="1" applyBorder="1" applyAlignment="1" applyProtection="1">
      <alignment horizontal="right" vertical="center" wrapText="1" indent="1"/>
    </xf>
    <xf numFmtId="4" fontId="15" fillId="0" borderId="66" xfId="0" applyNumberFormat="1" applyFont="1" applyBorder="1" applyAlignment="1" applyProtection="1">
      <alignment horizontal="right" vertical="center" wrapText="1" indent="1"/>
    </xf>
    <xf numFmtId="0" fontId="15" fillId="7" borderId="49" xfId="0" applyFont="1" applyFill="1" applyBorder="1" applyAlignment="1" applyProtection="1">
      <alignment horizontal="left" vertical="center" wrapText="1"/>
    </xf>
    <xf numFmtId="0" fontId="15" fillId="7" borderId="30" xfId="0" applyFont="1" applyFill="1" applyBorder="1" applyAlignment="1" applyProtection="1">
      <alignment horizontal="left" vertical="center" wrapText="1"/>
    </xf>
    <xf numFmtId="0" fontId="15" fillId="7" borderId="50" xfId="0" applyFont="1" applyFill="1" applyBorder="1" applyAlignment="1" applyProtection="1">
      <alignment horizontal="left" vertical="center" wrapText="1"/>
    </xf>
    <xf numFmtId="0" fontId="19" fillId="0" borderId="34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31" xfId="0" applyFont="1" applyBorder="1" applyAlignment="1" applyProtection="1">
      <alignment horizontal="left" vertical="center" wrapText="1"/>
    </xf>
    <xf numFmtId="0" fontId="9" fillId="7" borderId="49" xfId="0" applyFont="1" applyFill="1" applyBorder="1" applyAlignment="1" applyProtection="1">
      <alignment horizontal="left" vertical="center" wrapText="1"/>
    </xf>
    <xf numFmtId="0" fontId="9" fillId="7" borderId="30" xfId="0" applyFont="1" applyFill="1" applyBorder="1" applyAlignment="1" applyProtection="1">
      <alignment horizontal="left" vertical="center" wrapText="1"/>
    </xf>
    <xf numFmtId="0" fontId="9" fillId="7" borderId="50" xfId="0" applyFont="1" applyFill="1" applyBorder="1" applyAlignment="1" applyProtection="1">
      <alignment horizontal="left" vertical="center" wrapText="1"/>
    </xf>
    <xf numFmtId="0" fontId="19" fillId="4" borderId="27" xfId="0" applyFont="1" applyFill="1" applyBorder="1" applyAlignment="1" applyProtection="1">
      <alignment horizontal="left" vertical="center" wrapText="1"/>
    </xf>
    <xf numFmtId="0" fontId="19" fillId="4" borderId="9" xfId="0" applyFont="1" applyFill="1" applyBorder="1" applyAlignment="1" applyProtection="1">
      <alignment horizontal="left" vertical="center" wrapText="1"/>
    </xf>
    <xf numFmtId="0" fontId="19" fillId="4" borderId="43" xfId="0" applyFont="1" applyFill="1" applyBorder="1" applyAlignment="1" applyProtection="1">
      <alignment horizontal="left" vertical="center" wrapText="1"/>
    </xf>
    <xf numFmtId="0" fontId="19" fillId="4" borderId="32" xfId="0" applyFont="1" applyFill="1" applyBorder="1" applyAlignment="1" applyProtection="1">
      <alignment horizontal="left" vertical="center" wrapText="1"/>
    </xf>
    <xf numFmtId="0" fontId="19" fillId="4" borderId="8" xfId="0" applyFont="1" applyFill="1" applyBorder="1" applyAlignment="1" applyProtection="1">
      <alignment horizontal="left" vertical="center" wrapText="1"/>
    </xf>
    <xf numFmtId="0" fontId="19" fillId="4" borderId="22" xfId="0" applyFont="1" applyFill="1" applyBorder="1" applyAlignment="1" applyProtection="1">
      <alignment horizontal="left" vertical="center" wrapText="1"/>
    </xf>
    <xf numFmtId="0" fontId="19" fillId="4" borderId="2" xfId="0" applyFont="1" applyFill="1" applyBorder="1" applyAlignment="1" applyProtection="1">
      <alignment horizontal="left" vertical="center" wrapText="1"/>
    </xf>
    <xf numFmtId="0" fontId="19" fillId="4" borderId="13" xfId="0" applyFont="1" applyFill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vertical="center"/>
    </xf>
    <xf numFmtId="0" fontId="19" fillId="4" borderId="62" xfId="0" applyFont="1" applyFill="1" applyBorder="1" applyAlignment="1" applyProtection="1">
      <alignment horizontal="left" vertical="center" wrapText="1"/>
    </xf>
    <xf numFmtId="0" fontId="19" fillId="4" borderId="55" xfId="0" applyFont="1" applyFill="1" applyBorder="1" applyAlignment="1" applyProtection="1">
      <alignment horizontal="left" vertical="center" wrapText="1"/>
    </xf>
    <xf numFmtId="0" fontId="14" fillId="0" borderId="30" xfId="0" applyFont="1" applyBorder="1" applyAlignment="1" applyProtection="1">
      <alignment horizontal="center"/>
    </xf>
    <xf numFmtId="0" fontId="13" fillId="4" borderId="0" xfId="0" applyFont="1" applyFill="1" applyAlignment="1">
      <alignment horizontal="left" wrapText="1"/>
    </xf>
    <xf numFmtId="0" fontId="33" fillId="4" borderId="0" xfId="0" applyFont="1" applyFill="1" applyAlignment="1">
      <alignment horizontal="left"/>
    </xf>
    <xf numFmtId="0" fontId="3" fillId="4" borderId="0" xfId="2" applyFill="1" applyAlignment="1" applyProtection="1">
      <alignment horizontal="left"/>
    </xf>
    <xf numFmtId="0" fontId="34" fillId="4" borderId="0" xfId="2" applyFont="1" applyFill="1" applyAlignment="1" applyProtection="1">
      <alignment horizontal="left"/>
    </xf>
    <xf numFmtId="0" fontId="36" fillId="4" borderId="0" xfId="0" applyFont="1" applyFill="1" applyAlignment="1">
      <alignment horizontal="left" wrapText="1"/>
    </xf>
    <xf numFmtId="0" fontId="37" fillId="4" borderId="0" xfId="2" applyFont="1" applyFill="1" applyAlignment="1" applyProtection="1">
      <alignment horizontal="left" shrinkToFit="1"/>
    </xf>
    <xf numFmtId="0" fontId="33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6" fillId="4" borderId="35" xfId="0" applyFont="1" applyFill="1" applyBorder="1" applyAlignment="1">
      <alignment horizontal="center" wrapText="1"/>
    </xf>
    <xf numFmtId="0" fontId="6" fillId="4" borderId="45" xfId="0" applyFont="1" applyFill="1" applyBorder="1" applyAlignment="1">
      <alignment horizontal="center" wrapText="1"/>
    </xf>
    <xf numFmtId="0" fontId="6" fillId="4" borderId="37" xfId="0" applyFont="1" applyFill="1" applyBorder="1" applyAlignment="1">
      <alignment horizontal="center" wrapText="1"/>
    </xf>
    <xf numFmtId="0" fontId="6" fillId="4" borderId="48" xfId="0" applyFont="1" applyFill="1" applyBorder="1" applyAlignment="1">
      <alignment horizontal="center" wrapText="1"/>
    </xf>
    <xf numFmtId="0" fontId="0" fillId="4" borderId="45" xfId="0" applyFill="1" applyBorder="1" applyAlignment="1">
      <alignment horizontal="center"/>
    </xf>
    <xf numFmtId="0" fontId="0" fillId="4" borderId="52" xfId="0" applyFill="1" applyBorder="1" applyAlignment="1">
      <alignment horizontal="center"/>
    </xf>
    <xf numFmtId="0" fontId="0" fillId="4" borderId="48" xfId="0" applyFill="1" applyBorder="1" applyAlignment="1">
      <alignment horizontal="center"/>
    </xf>
    <xf numFmtId="0" fontId="0" fillId="4" borderId="54" xfId="0" applyFill="1" applyBorder="1" applyAlignment="1">
      <alignment horizontal="center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horizontal="left" wrapText="1"/>
    </xf>
    <xf numFmtId="0" fontId="33" fillId="4" borderId="0" xfId="0" applyFont="1" applyFill="1" applyAlignment="1">
      <alignment horizontal="left" wrapText="1"/>
    </xf>
    <xf numFmtId="0" fontId="35" fillId="4" borderId="0" xfId="0" applyFont="1" applyFill="1" applyAlignment="1">
      <alignment horizontal="left" wrapText="1"/>
    </xf>
    <xf numFmtId="0" fontId="12" fillId="4" borderId="67" xfId="0" applyFont="1" applyFill="1" applyBorder="1" applyAlignment="1">
      <alignment horizontal="left" vertical="top" wrapText="1"/>
    </xf>
    <xf numFmtId="0" fontId="0" fillId="4" borderId="68" xfId="0" applyFill="1" applyBorder="1" applyAlignment="1">
      <alignment horizontal="left" vertical="top" wrapText="1"/>
    </xf>
    <xf numFmtId="0" fontId="0" fillId="4" borderId="69" xfId="0" applyFill="1" applyBorder="1" applyAlignment="1">
      <alignment horizontal="left" vertical="top" wrapText="1"/>
    </xf>
  </cellXfs>
  <cellStyles count="6">
    <cellStyle name="Currency" xfId="1" builtinId="4"/>
    <cellStyle name="Hyperlink" xfId="2" builtinId="8"/>
    <cellStyle name="Normal" xfId="0" builtinId="0"/>
    <cellStyle name="Normal 2" xfId="5"/>
    <cellStyle name="Normal_porezna_popis_ureda" xfId="3"/>
    <cellStyle name="Percent" xfId="4" builtinId="5"/>
  </cellStyles>
  <dxfs count="0"/>
  <tableStyles count="0" defaultTableStyle="TableStyleMedium9" defaultPivotStyle="PivotStyleLight16"/>
  <colors>
    <mruColors>
      <color rgb="FFFF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ctrlProps/ctrlProp1.xml><?xml version="1.0" encoding="utf-8"?>
<formControlPr xmlns="http://schemas.microsoft.com/office/spreadsheetml/2009/9/main" objectType="Drop" dropLines="10" dropStyle="combo" dx="16" fmlaLink="prirezi!$D$3" fmlaRange="prirezi!$A$1:$A$314" val="0"/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erstebank.h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236978</xdr:colOff>
      <xdr:row>11</xdr:row>
      <xdr:rowOff>19051</xdr:rowOff>
    </xdr:from>
    <xdr:to>
      <xdr:col>14</xdr:col>
      <xdr:colOff>85267</xdr:colOff>
      <xdr:row>11</xdr:row>
      <xdr:rowOff>180975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4901933" y="2446205"/>
          <a:ext cx="152400" cy="161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hr-HR" sz="800" b="1" i="0" u="none" strike="noStrike" baseline="30000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10</xdr:col>
      <xdr:colOff>64265</xdr:colOff>
      <xdr:row>17</xdr:row>
      <xdr:rowOff>200714</xdr:rowOff>
    </xdr:from>
    <xdr:to>
      <xdr:col>10</xdr:col>
      <xdr:colOff>244436</xdr:colOff>
      <xdr:row>18</xdr:row>
      <xdr:rowOff>135072</xdr:rowOff>
    </xdr:to>
    <xdr:sp macro="" textlink="">
      <xdr:nvSpPr>
        <xdr:cNvPr id="1036" name="Text Box 12"/>
        <xdr:cNvSpPr txBox="1">
          <a:spLocks noChangeArrowheads="1"/>
        </xdr:cNvSpPr>
      </xdr:nvSpPr>
      <xdr:spPr bwMode="auto">
        <a:xfrm>
          <a:off x="3902955" y="3976286"/>
          <a:ext cx="180171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hr-HR" sz="8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244475</xdr:colOff>
      <xdr:row>7</xdr:row>
      <xdr:rowOff>219287</xdr:rowOff>
    </xdr:from>
    <xdr:ext cx="234616" cy="195566"/>
    <xdr:sp macro="" textlink="">
      <xdr:nvSpPr>
        <xdr:cNvPr id="2" name="TextBox 1"/>
        <xdr:cNvSpPr txBox="1"/>
      </xdr:nvSpPr>
      <xdr:spPr>
        <a:xfrm>
          <a:off x="3635375" y="2029037"/>
          <a:ext cx="234616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r-HR" sz="700" b="1">
              <a:latin typeface="Arial" pitchFamily="34" charset="0"/>
              <a:cs typeface="Arial" pitchFamily="34" charset="0"/>
            </a:rPr>
            <a:t>1</a:t>
          </a:r>
        </a:p>
      </xdr:txBody>
    </xdr:sp>
    <xdr:clientData/>
  </xdr:oneCellAnchor>
  <xdr:oneCellAnchor>
    <xdr:from>
      <xdr:col>3</xdr:col>
      <xdr:colOff>1012190</xdr:colOff>
      <xdr:row>9</xdr:row>
      <xdr:rowOff>9525</xdr:rowOff>
    </xdr:from>
    <xdr:ext cx="234616" cy="195566"/>
    <xdr:sp macro="" textlink="">
      <xdr:nvSpPr>
        <xdr:cNvPr id="3" name="TextBox 2"/>
        <xdr:cNvSpPr txBox="1"/>
      </xdr:nvSpPr>
      <xdr:spPr>
        <a:xfrm>
          <a:off x="3279140" y="2333625"/>
          <a:ext cx="234616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r-HR" sz="700" b="1">
              <a:latin typeface="Arial" pitchFamily="34" charset="0"/>
              <a:cs typeface="Arial" pitchFamily="34" charset="0"/>
            </a:rPr>
            <a:t>2</a:t>
          </a:r>
        </a:p>
      </xdr:txBody>
    </xdr:sp>
    <xdr:clientData/>
  </xdr:oneCellAnchor>
  <xdr:oneCellAnchor>
    <xdr:from>
      <xdr:col>5</xdr:col>
      <xdr:colOff>583565</xdr:colOff>
      <xdr:row>11</xdr:row>
      <xdr:rowOff>280247</xdr:rowOff>
    </xdr:from>
    <xdr:ext cx="234616" cy="195566"/>
    <xdr:sp macro="" textlink="">
      <xdr:nvSpPr>
        <xdr:cNvPr id="4" name="TextBox 3"/>
        <xdr:cNvSpPr txBox="1"/>
      </xdr:nvSpPr>
      <xdr:spPr>
        <a:xfrm>
          <a:off x="4593590" y="3194897"/>
          <a:ext cx="234616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r-HR" sz="700" b="1">
              <a:latin typeface="Arial" pitchFamily="34" charset="0"/>
              <a:cs typeface="Arial" pitchFamily="34" charset="0"/>
            </a:rPr>
            <a:t>3</a:t>
          </a:r>
        </a:p>
      </xdr:txBody>
    </xdr:sp>
    <xdr:clientData/>
  </xdr:oneCellAnchor>
  <xdr:oneCellAnchor>
    <xdr:from>
      <xdr:col>3</xdr:col>
      <xdr:colOff>613833</xdr:colOff>
      <xdr:row>12</xdr:row>
      <xdr:rowOff>273262</xdr:rowOff>
    </xdr:from>
    <xdr:ext cx="234616" cy="195566"/>
    <xdr:sp macro="" textlink="">
      <xdr:nvSpPr>
        <xdr:cNvPr id="5" name="TextBox 4"/>
        <xdr:cNvSpPr txBox="1"/>
      </xdr:nvSpPr>
      <xdr:spPr>
        <a:xfrm>
          <a:off x="2880783" y="3492712"/>
          <a:ext cx="234616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r-HR" sz="700" b="1">
              <a:latin typeface="Arial" pitchFamily="34" charset="0"/>
              <a:cs typeface="Arial" pitchFamily="34" charset="0"/>
            </a:rPr>
            <a:t>4</a:t>
          </a:r>
        </a:p>
      </xdr:txBody>
    </xdr:sp>
    <xdr:clientData/>
  </xdr:oneCellAnchor>
  <xdr:twoCellAnchor>
    <xdr:from>
      <xdr:col>0</xdr:col>
      <xdr:colOff>24032</xdr:colOff>
      <xdr:row>33</xdr:row>
      <xdr:rowOff>30479</xdr:rowOff>
    </xdr:from>
    <xdr:to>
      <xdr:col>8</xdr:col>
      <xdr:colOff>526952</xdr:colOff>
      <xdr:row>39</xdr:row>
      <xdr:rowOff>164122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 Box 6"/>
            <xdr:cNvSpPr txBox="1">
              <a:spLocks noChangeArrowheads="1"/>
            </xdr:cNvSpPr>
          </xdr:nvSpPr>
          <xdr:spPr bwMode="auto">
            <a:xfrm>
              <a:off x="24032" y="5059679"/>
              <a:ext cx="5501640" cy="1139483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18288" tIns="22860" rIns="0" bIns="0" anchor="t" upright="1"/>
            <a:lstStyle/>
            <a:p>
              <a:pPr algn="l" rtl="0">
                <a:defRPr sz="1000"/>
              </a:pPr>
              <a:r>
                <a:rPr lang="hr-HR" sz="800" b="0" i="0" u="none" strike="noStrike" baseline="3000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1</a:t>
              </a:r>
              <a:r>
                <a:rPr lang="hr-HR" sz="8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 računa s svaki puni mjesec u kojemu je djelatnost obavljana uvećan za posljednji mjesec, bez obzira na broj dana obavljanja djelatnosti u tom mjesecu te bez umanjenja za mjesece u kojima je djelanost privremeno obustavljena i mjesece u kojima je korišteno pravo na privremenu nesposobnost za rad</a:t>
              </a:r>
            </a:p>
            <a:p>
              <a:pPr algn="l" rtl="0">
                <a:defRPr sz="1000"/>
              </a:pPr>
              <a:r>
                <a:rPr lang="hr-HR" sz="800" b="0" i="0" u="none" strike="noStrike" baseline="3000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2 </a:t>
              </a:r>
              <a:r>
                <a:rPr lang="hr-HR" sz="8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računa s svaki puni mjesec druge djelatnosi uvećan za posljednji mjesec, bez obzira na broj dana obavljanja druge djelatnosti u tom mjesecu te bez umanjenja za mjesece u kojima je djelatnost privremeno obustavljena i mjesece u kojima je korišteno pravo na privremenu nesposobnost za rad</a:t>
              </a:r>
            </a:p>
            <a:p>
              <a:pPr algn="l" rtl="0">
                <a:defRPr sz="1000"/>
              </a:pPr>
              <a:r>
                <a:rPr lang="hr-HR" sz="800" b="0" i="0" u="none" strike="noStrike" baseline="3000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3</a:t>
              </a:r>
              <a:r>
                <a:rPr lang="hr-HR" sz="8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 r.br. 4 / 12 * iznos propisane godišnje osnovice za obveznika doprinosa po osnovi obavljanja druge djelatnosti za godinu za koju se obveza utvrđuje</a:t>
              </a:r>
            </a:p>
            <a:p>
              <a:pPr algn="l" rtl="0">
                <a:defRPr sz="1000"/>
              </a:pPr>
              <a:r>
                <a:rPr lang="hr-HR" sz="800" b="0" i="0" baseline="30000">
                  <a:effectLst/>
                  <a:latin typeface="Arial" pitchFamily="34" charset="0"/>
                  <a:ea typeface="+mn-ea"/>
                  <a:cs typeface="Arial" pitchFamily="34" charset="0"/>
                </a:rPr>
                <a:t>4</a:t>
              </a:r>
              <a:r>
                <a:rPr lang="vi-VN" sz="8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 </a:t>
              </a:r>
              <a:r>
                <a:rPr lang="hr-HR" sz="8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ako je r.br. 6. </a:t>
              </a:r>
              <a14:m>
                <m:oMath xmlns:m="http://schemas.openxmlformats.org/officeDocument/2006/math">
                  <m:r>
                    <a:rPr lang="hr-HR" sz="800" b="0" i="1" u="none" strike="noStrike" baseline="0">
                      <a:solidFill>
                        <a:srgbClr val="000000"/>
                      </a:solidFill>
                      <a:latin typeface="Cambria Math"/>
                      <a:ea typeface="Cambria Math"/>
                      <a:cs typeface="Arial" pitchFamily="34" charset="0"/>
                    </a:rPr>
                    <m:t>≤</m:t>
                  </m:r>
                </m:oMath>
              </a14:m>
              <a:r>
                <a:rPr lang="hr-HR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r.br. 7.  onda r.br. 6., ako je r.br. 6 </a:t>
              </a:r>
              <a14:m>
                <m:oMath xmlns:m="http://schemas.openxmlformats.org/officeDocument/2006/math">
                  <m:r>
                    <a:rPr lang="hr-HR" sz="800" b="0" i="1" u="none" strike="noStrike" baseline="0">
                      <a:solidFill>
                        <a:srgbClr val="000000"/>
                      </a:solidFill>
                      <a:latin typeface="Cambria Math"/>
                      <a:ea typeface="Cambria Math"/>
                      <a:cs typeface="Arial"/>
                    </a:rPr>
                    <m:t>&gt;</m:t>
                  </m:r>
                </m:oMath>
              </a14:m>
              <a:r>
                <a:rPr lang="hr-HR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r.br. 7. onda r.br. 7</a:t>
              </a:r>
            </a:p>
          </xdr:txBody>
        </xdr:sp>
      </mc:Choice>
      <mc:Fallback xmlns="">
        <xdr:sp macro="" textlink="">
          <xdr:nvSpPr>
            <xdr:cNvPr id="6" name="Text Box 6"/>
            <xdr:cNvSpPr txBox="1">
              <a:spLocks noChangeArrowheads="1"/>
            </xdr:cNvSpPr>
          </xdr:nvSpPr>
          <xdr:spPr bwMode="auto">
            <a:xfrm>
              <a:off x="24032" y="5059679"/>
              <a:ext cx="5501640" cy="1139483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18288" tIns="22860" rIns="0" bIns="0" anchor="t" upright="1"/>
            <a:lstStyle/>
            <a:p>
              <a:pPr algn="l" rtl="0">
                <a:defRPr sz="1000"/>
              </a:pPr>
              <a:r>
                <a:rPr lang="hr-HR" sz="800" b="0" i="0" u="none" strike="noStrike" baseline="3000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1</a:t>
              </a:r>
              <a:r>
                <a:rPr lang="hr-HR" sz="8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 računa s svaki puni mjesec u kojemu je djelatnost obavljana uvećan za posljednji mjesec, bez obzira na broj dana obavljanja djelatnosti u tom mjesecu te bez umanjenja za mjesece u kojima je djelanost privremeno obustavljena i mjesece u kojima je korišteno pravo na privremenu nesposobnost za rad</a:t>
              </a:r>
            </a:p>
            <a:p>
              <a:pPr algn="l" rtl="0">
                <a:defRPr sz="1000"/>
              </a:pPr>
              <a:r>
                <a:rPr lang="hr-HR" sz="800" b="0" i="0" u="none" strike="noStrike" baseline="3000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2 </a:t>
              </a:r>
              <a:r>
                <a:rPr lang="hr-HR" sz="8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računa s svaki puni mjesec druge djelatnosi uvećan za posljednji mjesec, bez obzira na broj dana obavljanja druge djelatnosti u tom mjesecu te bez umanjenja za mjesece u kojima je djelatnost privremeno obustavljena i mjesece u kojima je korišteno pravo na privremenu nesposobnost za rad</a:t>
              </a:r>
            </a:p>
            <a:p>
              <a:pPr algn="l" rtl="0">
                <a:defRPr sz="1000"/>
              </a:pPr>
              <a:r>
                <a:rPr lang="hr-HR" sz="800" b="0" i="0" u="none" strike="noStrike" baseline="3000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3</a:t>
              </a:r>
              <a:r>
                <a:rPr lang="hr-HR" sz="8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 r.br. 4 / 12 * iznos propisane godišnje osnovice za obveznika doprinosa po osnovi obavljanja druge djelatnosti za godinu za koju se obveza utvrđuje</a:t>
              </a:r>
            </a:p>
            <a:p>
              <a:pPr algn="l" rtl="0">
                <a:defRPr sz="1000"/>
              </a:pPr>
              <a:r>
                <a:rPr lang="hr-HR" sz="800" b="0" i="0" baseline="30000">
                  <a:effectLst/>
                  <a:latin typeface="Arial" pitchFamily="34" charset="0"/>
                  <a:ea typeface="+mn-ea"/>
                  <a:cs typeface="Arial" pitchFamily="34" charset="0"/>
                </a:rPr>
                <a:t>4</a:t>
              </a:r>
              <a:r>
                <a:rPr lang="vi-VN" sz="8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 </a:t>
              </a:r>
              <a:r>
                <a:rPr lang="hr-HR" sz="8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ako je r.br. 6. </a:t>
              </a:r>
              <a:r>
                <a:rPr lang="hr-HR" sz="800" b="0" i="0" u="none" strike="noStrike" baseline="0">
                  <a:solidFill>
                    <a:srgbClr val="000000"/>
                  </a:solidFill>
                  <a:latin typeface="Cambria Math"/>
                  <a:ea typeface="Cambria Math"/>
                  <a:cs typeface="Arial" pitchFamily="34" charset="0"/>
                </a:rPr>
                <a:t>≤</a:t>
              </a:r>
              <a:r>
                <a:rPr lang="hr-HR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r.br. 7.  onda r.br. 6., ako je r.br. 6 </a:t>
              </a:r>
              <a:r>
                <a:rPr lang="hr-HR" sz="800" b="0" i="0" u="none" strike="noStrike" baseline="0">
                  <a:solidFill>
                    <a:srgbClr val="000000"/>
                  </a:solidFill>
                  <a:latin typeface="Cambria Math"/>
                  <a:ea typeface="Cambria Math"/>
                  <a:cs typeface="Arial"/>
                </a:rPr>
                <a:t>&gt;</a:t>
              </a:r>
              <a:r>
                <a:rPr lang="hr-HR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r.br. 7. onda r.br. 7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675099</xdr:colOff>
      <xdr:row>10</xdr:row>
      <xdr:rowOff>122814</xdr:rowOff>
    </xdr:from>
    <xdr:to>
      <xdr:col>2</xdr:col>
      <xdr:colOff>1044222</xdr:colOff>
      <xdr:row>10</xdr:row>
      <xdr:rowOff>303789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4551774" y="3656589"/>
          <a:ext cx="369123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hr-HR" sz="900" b="1" i="0" u="none" strike="noStrike" baseline="30000">
              <a:solidFill>
                <a:srgbClr val="000000"/>
              </a:solidFill>
              <a:latin typeface="Arial"/>
              <a:cs typeface="Arial"/>
            </a:rPr>
            <a:t>         1</a:t>
          </a:r>
        </a:p>
      </xdr:txBody>
    </xdr:sp>
    <xdr:clientData/>
  </xdr:twoCellAnchor>
  <xdr:twoCellAnchor>
    <xdr:from>
      <xdr:col>1</xdr:col>
      <xdr:colOff>1733550</xdr:colOff>
      <xdr:row>14</xdr:row>
      <xdr:rowOff>66675</xdr:rowOff>
    </xdr:from>
    <xdr:to>
      <xdr:col>1</xdr:col>
      <xdr:colOff>1905000</xdr:colOff>
      <xdr:row>14</xdr:row>
      <xdr:rowOff>219075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2152650" y="5476875"/>
          <a:ext cx="1714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hr-HR" sz="900" b="0" i="0" u="none" strike="noStrike" baseline="30000">
              <a:solidFill>
                <a:srgbClr val="000000"/>
              </a:solidFill>
              <a:latin typeface="Arial"/>
              <a:cs typeface="Arial"/>
            </a:rPr>
            <a:t>4</a:t>
          </a:r>
        </a:p>
      </xdr:txBody>
    </xdr:sp>
    <xdr:clientData/>
  </xdr:twoCellAnchor>
  <xdr:twoCellAnchor>
    <xdr:from>
      <xdr:col>0</xdr:col>
      <xdr:colOff>87394</xdr:colOff>
      <xdr:row>27</xdr:row>
      <xdr:rowOff>66675</xdr:rowOff>
    </xdr:from>
    <xdr:to>
      <xdr:col>3</xdr:col>
      <xdr:colOff>1725694</xdr:colOff>
      <xdr:row>33</xdr:row>
      <xdr:rowOff>41714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87394" y="9096375"/>
          <a:ext cx="6391275" cy="94658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hr-HR" sz="800" b="0" i="0" u="none" strike="noStrike" baseline="30000">
              <a:solidFill>
                <a:srgbClr val="000000"/>
              </a:solidFill>
              <a:latin typeface="Arial"/>
              <a:cs typeface="Arial"/>
            </a:rPr>
            <a:t>1</a:t>
          </a:r>
          <a:r>
            <a:rPr lang="hr-H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Iznos poreza i prireza za koji se umanjuje godišnja obveza poreza i prireza pod 9.6.5. = [(godišnja obveza poreza i prireza pod 9.6.5.) * (postotak iz 4.2.7. stup. 4. grada Vukovara i prve skupine)] * 100%</a:t>
          </a:r>
        </a:p>
        <a:p>
          <a:pPr algn="l" rtl="0">
            <a:defRPr sz="1000"/>
          </a:pPr>
          <a:r>
            <a:rPr lang="hr-HR" sz="800" b="0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hr-H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Iznos poreza i prireza za koji se umanjuje godišnja obveza poreza i prireza pod 9.6.5. = [(godišnja obveza poreza i prireza pod 9.6.5.) * (postotak iz 4.2.7. stup. 4. druge skupine)] * 50%</a:t>
          </a:r>
        </a:p>
        <a:p>
          <a:pPr algn="l" rtl="0">
            <a:defRPr sz="1000"/>
          </a:pPr>
          <a:r>
            <a:rPr lang="hr-HR" sz="800" b="0" i="0" u="none" strike="noStrike" baseline="3000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hr-H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Iznos poreza i prireza za koji se umanjuje godišnja obveza poreza i prireza pod 9.6.5. = [(godišnja obveza poreza i prireza pod 9.6.5.) * (postotak iz 4.1.4.) ] * postotak invalidnosti. Ako se stupanj invalidnosti mijenja tijekom godine, umanjenje godišnje obveze poreza i prireza izračunava se posebno za pojedini stupanj invalidnosti te se dobiveni iznosi zbrajaju i upisuju.</a:t>
          </a:r>
        </a:p>
      </xdr:txBody>
    </xdr:sp>
    <xdr:clientData/>
  </xdr:twoCellAnchor>
  <xdr:twoCellAnchor>
    <xdr:from>
      <xdr:col>1</xdr:col>
      <xdr:colOff>2636521</xdr:colOff>
      <xdr:row>11</xdr:row>
      <xdr:rowOff>129539</xdr:rowOff>
    </xdr:from>
    <xdr:to>
      <xdr:col>1</xdr:col>
      <xdr:colOff>2863215</xdr:colOff>
      <xdr:row>11</xdr:row>
      <xdr:rowOff>285750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 flipH="1">
          <a:off x="3055621" y="4082414"/>
          <a:ext cx="226694" cy="1562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hr-HR" sz="900" b="1" i="0" u="none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1</xdr:col>
      <xdr:colOff>1781175</xdr:colOff>
      <xdr:row>13</xdr:row>
      <xdr:rowOff>11430</xdr:rowOff>
    </xdr:from>
    <xdr:to>
      <xdr:col>1</xdr:col>
      <xdr:colOff>2171700</xdr:colOff>
      <xdr:row>13</xdr:row>
      <xdr:rowOff>230505</xdr:rowOff>
    </xdr:to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215515" y="4644390"/>
          <a:ext cx="3905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hr-HR" sz="900" b="0" i="0" u="none" strike="noStrike" baseline="30000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2286000</xdr:colOff>
          <xdr:row>2</xdr:row>
          <xdr:rowOff>85725</xdr:rowOff>
        </xdr:from>
        <xdr:to>
          <xdr:col>2</xdr:col>
          <xdr:colOff>314325</xdr:colOff>
          <xdr:row>2</xdr:row>
          <xdr:rowOff>314325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0</xdr:row>
      <xdr:rowOff>28575</xdr:rowOff>
    </xdr:from>
    <xdr:to>
      <xdr:col>7</xdr:col>
      <xdr:colOff>400050</xdr:colOff>
      <xdr:row>1</xdr:row>
      <xdr:rowOff>257175</xdr:rowOff>
    </xdr:to>
    <xdr:pic>
      <xdr:nvPicPr>
        <xdr:cNvPr id="5209" name="Picture 1" descr="erst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8575"/>
          <a:ext cx="14192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RS173PCIFILE\Documents%20and%20Settings\prka\Local%20Settings\Temporary%20Internet%20Files\OLK1\Radna\prijava_porez_2004\prijava_porez_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 1"/>
      <sheetName val="Str 2"/>
      <sheetName val="Str 3"/>
      <sheetName val="Str 4"/>
      <sheetName val="Str 5"/>
      <sheetName val="Str 6"/>
      <sheetName val="Str 7"/>
      <sheetName val="Str 8"/>
      <sheetName val="iznosi prireza"/>
      <sheetName val="Ured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Općina/Grad</v>
          </cell>
        </row>
        <row r="2">
          <cell r="A2" t="str">
            <v>Andrijaševci</v>
          </cell>
          <cell r="B2">
            <v>0.08</v>
          </cell>
        </row>
        <row r="3">
          <cell r="A3" t="str">
            <v>Bale</v>
          </cell>
          <cell r="B3">
            <v>0.01</v>
          </cell>
        </row>
        <row r="4">
          <cell r="A4" t="str">
            <v>Barban</v>
          </cell>
          <cell r="B4">
            <v>0.05</v>
          </cell>
        </row>
        <row r="5">
          <cell r="A5" t="str">
            <v>Bedenica</v>
          </cell>
          <cell r="B5">
            <v>0.03</v>
          </cell>
        </row>
        <row r="6">
          <cell r="A6" t="str">
            <v>Beli Manastir</v>
          </cell>
          <cell r="B6">
            <v>0.01</v>
          </cell>
        </row>
        <row r="7">
          <cell r="A7" t="str">
            <v>Belica</v>
          </cell>
          <cell r="B7">
            <v>0.01</v>
          </cell>
        </row>
        <row r="8">
          <cell r="A8" t="str">
            <v>Belišće</v>
          </cell>
          <cell r="B8">
            <v>0.05</v>
          </cell>
        </row>
        <row r="9">
          <cell r="A9" t="str">
            <v>Benkovac</v>
          </cell>
          <cell r="B9">
            <v>0.05</v>
          </cell>
        </row>
        <row r="10">
          <cell r="A10" t="str">
            <v>Bilice</v>
          </cell>
          <cell r="B10">
            <v>0.1</v>
          </cell>
        </row>
        <row r="11">
          <cell r="A11" t="str">
            <v>Bilje</v>
          </cell>
          <cell r="B11">
            <v>0.05</v>
          </cell>
        </row>
        <row r="12">
          <cell r="A12" t="str">
            <v>Biskupija</v>
          </cell>
          <cell r="B12">
            <v>0.04</v>
          </cell>
        </row>
        <row r="13">
          <cell r="A13" t="str">
            <v>Bistra</v>
          </cell>
          <cell r="B13">
            <v>0.1</v>
          </cell>
        </row>
        <row r="14">
          <cell r="A14" t="str">
            <v>Bizovac</v>
          </cell>
          <cell r="B14">
            <v>0.03</v>
          </cell>
        </row>
        <row r="15">
          <cell r="A15" t="str">
            <v>Bjelovar</v>
          </cell>
          <cell r="B15">
            <v>0.12</v>
          </cell>
        </row>
        <row r="16">
          <cell r="A16" t="str">
            <v>Blato</v>
          </cell>
          <cell r="B16">
            <v>0.1</v>
          </cell>
        </row>
        <row r="17">
          <cell r="A17" t="str">
            <v>Bol</v>
          </cell>
          <cell r="B17">
            <v>0.1</v>
          </cell>
        </row>
        <row r="18">
          <cell r="A18" t="str">
            <v>Borovo</v>
          </cell>
          <cell r="B18">
            <v>0.1</v>
          </cell>
        </row>
        <row r="19">
          <cell r="A19" t="str">
            <v>Bošnjaci</v>
          </cell>
          <cell r="B19">
            <v>0.05</v>
          </cell>
        </row>
        <row r="20">
          <cell r="A20" t="str">
            <v>Brckovljani</v>
          </cell>
          <cell r="B20">
            <v>0.03</v>
          </cell>
        </row>
        <row r="21">
          <cell r="A21" t="str">
            <v>Brdovec</v>
          </cell>
          <cell r="B21">
            <v>0.1</v>
          </cell>
        </row>
        <row r="22">
          <cell r="A22" t="str">
            <v>Brela</v>
          </cell>
          <cell r="B22">
            <v>0.05</v>
          </cell>
        </row>
        <row r="23">
          <cell r="A23" t="str">
            <v>Brestovac</v>
          </cell>
          <cell r="B23">
            <v>0.05</v>
          </cell>
        </row>
        <row r="24">
          <cell r="A24" t="str">
            <v>Brinje</v>
          </cell>
          <cell r="B24">
            <v>0.1</v>
          </cell>
        </row>
        <row r="25">
          <cell r="A25" t="str">
            <v>Brodski stupnik</v>
          </cell>
          <cell r="B25">
            <v>0.1</v>
          </cell>
        </row>
        <row r="26">
          <cell r="A26" t="str">
            <v>Buje</v>
          </cell>
          <cell r="B26">
            <v>0.06</v>
          </cell>
        </row>
        <row r="27">
          <cell r="A27" t="str">
            <v>Bukovlje</v>
          </cell>
          <cell r="B27">
            <v>0.05</v>
          </cell>
        </row>
        <row r="28">
          <cell r="A28" t="str">
            <v>Cerna</v>
          </cell>
          <cell r="B28">
            <v>0.05</v>
          </cell>
        </row>
        <row r="29">
          <cell r="A29" t="str">
            <v>Cernik</v>
          </cell>
          <cell r="B29">
            <v>0.1</v>
          </cell>
        </row>
        <row r="30">
          <cell r="A30" t="str">
            <v>Cerovlje</v>
          </cell>
          <cell r="B30">
            <v>0.02</v>
          </cell>
        </row>
        <row r="31">
          <cell r="A31" t="str">
            <v>Cista Provo</v>
          </cell>
          <cell r="B31">
            <v>0.03</v>
          </cell>
        </row>
        <row r="32">
          <cell r="A32" t="str">
            <v>Civljane</v>
          </cell>
          <cell r="B32">
            <v>7.0000000000000007E-2</v>
          </cell>
        </row>
        <row r="33">
          <cell r="A33" t="str">
            <v>Crikvenica</v>
          </cell>
          <cell r="B33">
            <v>0.1</v>
          </cell>
        </row>
        <row r="34">
          <cell r="A34" t="str">
            <v>Čabar</v>
          </cell>
          <cell r="B34">
            <v>0.05</v>
          </cell>
        </row>
        <row r="35">
          <cell r="A35" t="str">
            <v>Čaglin</v>
          </cell>
          <cell r="B35">
            <v>0.05</v>
          </cell>
        </row>
        <row r="36">
          <cell r="A36" t="str">
            <v>Čeminac</v>
          </cell>
          <cell r="B36">
            <v>0.03</v>
          </cell>
        </row>
        <row r="37">
          <cell r="A37" t="str">
            <v>Darda</v>
          </cell>
          <cell r="B37">
            <v>0.05</v>
          </cell>
        </row>
        <row r="38">
          <cell r="A38" t="str">
            <v>Daruvar</v>
          </cell>
          <cell r="B38">
            <v>0.09</v>
          </cell>
        </row>
        <row r="39">
          <cell r="A39" t="str">
            <v>Davor</v>
          </cell>
          <cell r="B39">
            <v>0.1</v>
          </cell>
        </row>
        <row r="40">
          <cell r="A40" t="str">
            <v>Delnice</v>
          </cell>
          <cell r="B40">
            <v>0.05</v>
          </cell>
        </row>
        <row r="41">
          <cell r="A41" t="str">
            <v>Dežanovac</v>
          </cell>
          <cell r="B41">
            <v>0.05</v>
          </cell>
        </row>
        <row r="42">
          <cell r="A42" t="str">
            <v>Donji Andrijevci</v>
          </cell>
          <cell r="B42">
            <v>0.08</v>
          </cell>
        </row>
        <row r="43">
          <cell r="A43" t="str">
            <v>Donji Martijanec</v>
          </cell>
          <cell r="B43">
            <v>0.05</v>
          </cell>
        </row>
        <row r="44">
          <cell r="A44" t="str">
            <v>Donji Miholjac</v>
          </cell>
          <cell r="B44">
            <v>0.08</v>
          </cell>
        </row>
        <row r="45">
          <cell r="A45" t="str">
            <v>Dragalić</v>
          </cell>
          <cell r="B45">
            <v>0.1</v>
          </cell>
        </row>
        <row r="46">
          <cell r="A46" t="str">
            <v>Draž</v>
          </cell>
          <cell r="B46">
            <v>0.02</v>
          </cell>
        </row>
        <row r="47">
          <cell r="A47" t="str">
            <v>Drenovci</v>
          </cell>
          <cell r="B47">
            <v>0.05</v>
          </cell>
        </row>
        <row r="48">
          <cell r="A48" t="str">
            <v>Drniš</v>
          </cell>
          <cell r="B48">
            <v>0.05</v>
          </cell>
        </row>
        <row r="49">
          <cell r="A49" t="str">
            <v>Dubrava</v>
          </cell>
          <cell r="B49">
            <v>0.03</v>
          </cell>
        </row>
        <row r="50">
          <cell r="A50" t="str">
            <v>Dubravica</v>
          </cell>
          <cell r="B50">
            <v>7.0000000000000007E-2</v>
          </cell>
        </row>
        <row r="51">
          <cell r="A51" t="str">
            <v>Dubrovnik</v>
          </cell>
          <cell r="B51">
            <v>0.15</v>
          </cell>
        </row>
        <row r="52">
          <cell r="A52" t="str">
            <v>Duga Resa</v>
          </cell>
          <cell r="B52">
            <v>0.05</v>
          </cell>
        </row>
        <row r="53">
          <cell r="A53" t="str">
            <v>Dugo Selo</v>
          </cell>
          <cell r="B53">
            <v>0.12</v>
          </cell>
        </row>
        <row r="54">
          <cell r="A54" t="str">
            <v>Dugopolje</v>
          </cell>
          <cell r="B54">
            <v>0.08</v>
          </cell>
        </row>
        <row r="55">
          <cell r="A55" t="str">
            <v>Dvor</v>
          </cell>
          <cell r="B55">
            <v>0.05</v>
          </cell>
        </row>
        <row r="56">
          <cell r="A56" t="str">
            <v>Farkaševac</v>
          </cell>
          <cell r="B56">
            <v>0.03</v>
          </cell>
        </row>
        <row r="57">
          <cell r="A57" t="str">
            <v>Fažana</v>
          </cell>
          <cell r="B57">
            <v>0.03</v>
          </cell>
        </row>
        <row r="58">
          <cell r="A58" t="str">
            <v>Garčin</v>
          </cell>
          <cell r="B58">
            <v>0.05</v>
          </cell>
        </row>
        <row r="59">
          <cell r="A59" t="str">
            <v>Garešnica</v>
          </cell>
          <cell r="B59">
            <v>0.1</v>
          </cell>
        </row>
        <row r="60">
          <cell r="A60" t="str">
            <v>Gornji Bogićevci</v>
          </cell>
          <cell r="B60">
            <v>0.05</v>
          </cell>
        </row>
        <row r="61">
          <cell r="A61" t="str">
            <v>Gračišće</v>
          </cell>
          <cell r="B61">
            <v>0.05</v>
          </cell>
        </row>
        <row r="62">
          <cell r="A62" t="str">
            <v>Gradec</v>
          </cell>
          <cell r="B62">
            <v>0.05</v>
          </cell>
        </row>
        <row r="63">
          <cell r="A63" t="str">
            <v>Hrvace</v>
          </cell>
          <cell r="B63">
            <v>0.1</v>
          </cell>
        </row>
        <row r="64">
          <cell r="A64" t="str">
            <v>Hum na Sutli</v>
          </cell>
          <cell r="B64">
            <v>0.05</v>
          </cell>
        </row>
        <row r="65">
          <cell r="A65" t="str">
            <v>Imotski</v>
          </cell>
          <cell r="B65">
            <v>0.12</v>
          </cell>
        </row>
        <row r="66">
          <cell r="A66" t="str">
            <v>Ivanić Grad</v>
          </cell>
          <cell r="B66">
            <v>0.06</v>
          </cell>
        </row>
        <row r="67">
          <cell r="A67" t="str">
            <v>Ivankovo</v>
          </cell>
          <cell r="B67">
            <v>0.1</v>
          </cell>
        </row>
        <row r="68">
          <cell r="A68" t="str">
            <v>Jagodnjak</v>
          </cell>
          <cell r="B68">
            <v>0.03</v>
          </cell>
        </row>
        <row r="69">
          <cell r="A69" t="str">
            <v>Jakšić</v>
          </cell>
          <cell r="B69">
            <v>0.05</v>
          </cell>
        </row>
        <row r="70">
          <cell r="A70" t="str">
            <v>Jastrebarsko</v>
          </cell>
          <cell r="B70">
            <v>0.09</v>
          </cell>
        </row>
        <row r="71">
          <cell r="A71" t="str">
            <v>Kamanje</v>
          </cell>
          <cell r="B71">
            <v>0.05</v>
          </cell>
        </row>
        <row r="72">
          <cell r="A72" t="str">
            <v>Kapela</v>
          </cell>
          <cell r="B72">
            <v>0.08</v>
          </cell>
        </row>
        <row r="73">
          <cell r="A73" t="str">
            <v>Kaptol</v>
          </cell>
          <cell r="B73">
            <v>0.1</v>
          </cell>
        </row>
        <row r="74">
          <cell r="A74" t="str">
            <v>Karlovac</v>
          </cell>
          <cell r="B74">
            <v>0.12</v>
          </cell>
        </row>
        <row r="75">
          <cell r="A75" t="str">
            <v>Karojba</v>
          </cell>
          <cell r="B75">
            <v>0.05</v>
          </cell>
        </row>
        <row r="76">
          <cell r="A76" t="str">
            <v>Kaštela</v>
          </cell>
          <cell r="B76">
            <v>0.12</v>
          </cell>
        </row>
        <row r="77">
          <cell r="A77" t="str">
            <v>Kaštelir-Labinci</v>
          </cell>
          <cell r="B77">
            <v>0.01</v>
          </cell>
        </row>
        <row r="78">
          <cell r="A78" t="str">
            <v>Kistanje</v>
          </cell>
          <cell r="B78">
            <v>0.03</v>
          </cell>
        </row>
        <row r="79">
          <cell r="A79" t="str">
            <v>Klanjec</v>
          </cell>
          <cell r="B79">
            <v>0.12</v>
          </cell>
        </row>
        <row r="80">
          <cell r="A80" t="str">
            <v>Klinča Sela</v>
          </cell>
          <cell r="B80">
            <v>0.1</v>
          </cell>
        </row>
        <row r="81">
          <cell r="A81" t="str">
            <v>Kloštar Ivanić</v>
          </cell>
          <cell r="B81">
            <v>0.02</v>
          </cell>
        </row>
        <row r="82">
          <cell r="A82" t="str">
            <v>Kneževi Vinogradi</v>
          </cell>
          <cell r="B82">
            <v>0.05</v>
          </cell>
        </row>
        <row r="83">
          <cell r="A83" t="str">
            <v>Knin</v>
          </cell>
          <cell r="B83">
            <v>0.05</v>
          </cell>
        </row>
        <row r="84">
          <cell r="A84" t="str">
            <v>Konavle</v>
          </cell>
          <cell r="B84">
            <v>7.4999999999999997E-2</v>
          </cell>
        </row>
        <row r="85">
          <cell r="A85" t="str">
            <v>Končanica</v>
          </cell>
          <cell r="B85">
            <v>0.05</v>
          </cell>
        </row>
        <row r="86">
          <cell r="A86" t="str">
            <v>Konjšćina</v>
          </cell>
          <cell r="B86">
            <v>0.05</v>
          </cell>
        </row>
        <row r="87">
          <cell r="A87" t="str">
            <v>Korčula</v>
          </cell>
          <cell r="B87">
            <v>0.06</v>
          </cell>
        </row>
        <row r="88">
          <cell r="A88" t="str">
            <v>Krašić</v>
          </cell>
          <cell r="B88">
            <v>0.03</v>
          </cell>
        </row>
        <row r="89">
          <cell r="A89" t="str">
            <v>Kravarsko</v>
          </cell>
          <cell r="B89">
            <v>0.05</v>
          </cell>
        </row>
        <row r="90">
          <cell r="A90" t="str">
            <v>Križ</v>
          </cell>
          <cell r="B90">
            <v>0.02</v>
          </cell>
        </row>
        <row r="91">
          <cell r="A91" t="str">
            <v>Krnjak</v>
          </cell>
          <cell r="B91">
            <v>0.08</v>
          </cell>
        </row>
        <row r="92">
          <cell r="A92" t="str">
            <v>Kutina</v>
          </cell>
          <cell r="B92">
            <v>0.1</v>
          </cell>
        </row>
        <row r="93">
          <cell r="A93" t="str">
            <v>Labin</v>
          </cell>
          <cell r="B93">
            <v>0.06</v>
          </cell>
        </row>
        <row r="94">
          <cell r="A94" t="str">
            <v>Lanišće</v>
          </cell>
          <cell r="B94">
            <v>0.01</v>
          </cell>
        </row>
        <row r="95">
          <cell r="A95" t="str">
            <v>Lastovo</v>
          </cell>
          <cell r="B95">
            <v>0.01</v>
          </cell>
        </row>
        <row r="96">
          <cell r="A96" t="str">
            <v>Lipovljani</v>
          </cell>
          <cell r="B96">
            <v>0.06</v>
          </cell>
        </row>
        <row r="97">
          <cell r="A97" t="str">
            <v>Ližnjan</v>
          </cell>
          <cell r="B97">
            <v>0.05</v>
          </cell>
        </row>
        <row r="98">
          <cell r="A98" t="str">
            <v>Lokvičići</v>
          </cell>
          <cell r="B98">
            <v>7.0000000000000007E-2</v>
          </cell>
        </row>
        <row r="99">
          <cell r="A99" t="str">
            <v>Lovinac</v>
          </cell>
          <cell r="B99">
            <v>0.03</v>
          </cell>
        </row>
        <row r="100">
          <cell r="A100" t="str">
            <v>Ludbreg</v>
          </cell>
          <cell r="B100">
            <v>0.06</v>
          </cell>
        </row>
        <row r="101">
          <cell r="A101" t="str">
            <v>Luka</v>
          </cell>
          <cell r="B101">
            <v>0.05</v>
          </cell>
        </row>
        <row r="102">
          <cell r="A102" t="str">
            <v>Lumbarda</v>
          </cell>
          <cell r="B102">
            <v>0.05</v>
          </cell>
        </row>
        <row r="103">
          <cell r="A103" t="str">
            <v>Lupoglav</v>
          </cell>
          <cell r="B103">
            <v>0.01</v>
          </cell>
        </row>
        <row r="104">
          <cell r="A104" t="str">
            <v>Magadenovac</v>
          </cell>
          <cell r="B104">
            <v>0.02</v>
          </cell>
        </row>
        <row r="105">
          <cell r="A105" t="str">
            <v>Marčana</v>
          </cell>
          <cell r="B105">
            <v>0.05</v>
          </cell>
        </row>
        <row r="106">
          <cell r="A106" t="str">
            <v>Marija Gorica</v>
          </cell>
          <cell r="B106">
            <v>0.05</v>
          </cell>
        </row>
        <row r="107">
          <cell r="A107" t="str">
            <v>Marijanci</v>
          </cell>
          <cell r="B107">
            <v>0.05</v>
          </cell>
        </row>
        <row r="108">
          <cell r="A108" t="str">
            <v>Markušica</v>
          </cell>
          <cell r="B108">
            <v>0.05</v>
          </cell>
        </row>
        <row r="109">
          <cell r="A109" t="str">
            <v>Medulin</v>
          </cell>
          <cell r="B109">
            <v>0.05</v>
          </cell>
        </row>
        <row r="110">
          <cell r="A110" t="str">
            <v>Metković</v>
          </cell>
          <cell r="B110">
            <v>0.1</v>
          </cell>
        </row>
        <row r="111">
          <cell r="A111" t="str">
            <v>Milna</v>
          </cell>
          <cell r="B111">
            <v>0.02</v>
          </cell>
        </row>
        <row r="112">
          <cell r="A112" t="str">
            <v>Mljet</v>
          </cell>
          <cell r="B112">
            <v>0.1</v>
          </cell>
        </row>
        <row r="113">
          <cell r="A113" t="str">
            <v>Motuvun</v>
          </cell>
          <cell r="B113">
            <v>0.01</v>
          </cell>
        </row>
        <row r="114">
          <cell r="A114" t="str">
            <v>Mrkopalj</v>
          </cell>
          <cell r="B114">
            <v>0.05</v>
          </cell>
        </row>
        <row r="115">
          <cell r="A115" t="str">
            <v>Muć</v>
          </cell>
          <cell r="B115">
            <v>7.0000000000000007E-2</v>
          </cell>
        </row>
        <row r="116">
          <cell r="A116" t="str">
            <v>Murter</v>
          </cell>
          <cell r="B116">
            <v>0.06</v>
          </cell>
        </row>
        <row r="117">
          <cell r="A117" t="str">
            <v>Negoslavci</v>
          </cell>
          <cell r="B117">
            <v>0.05</v>
          </cell>
        </row>
        <row r="118">
          <cell r="A118" t="str">
            <v>Nova Gradiška</v>
          </cell>
          <cell r="B118">
            <v>0.1</v>
          </cell>
        </row>
        <row r="119">
          <cell r="A119" t="str">
            <v>Nova Kapela</v>
          </cell>
          <cell r="B119">
            <v>0.1</v>
          </cell>
        </row>
        <row r="120">
          <cell r="A120" t="str">
            <v>Novi Marof</v>
          </cell>
          <cell r="B120">
            <v>0.1</v>
          </cell>
        </row>
        <row r="121">
          <cell r="A121" t="str">
            <v>Novi Vinodolski</v>
          </cell>
          <cell r="B121">
            <v>7.0000000000000007E-2</v>
          </cell>
        </row>
        <row r="122">
          <cell r="A122" t="str">
            <v>Nuštar</v>
          </cell>
          <cell r="B122">
            <v>0.06</v>
          </cell>
        </row>
        <row r="123">
          <cell r="A123" t="str">
            <v>Omiš</v>
          </cell>
          <cell r="B123">
            <v>0.08</v>
          </cell>
        </row>
        <row r="124">
          <cell r="A124" t="str">
            <v>Orle</v>
          </cell>
          <cell r="B124">
            <v>0.05</v>
          </cell>
        </row>
        <row r="125">
          <cell r="A125" t="str">
            <v>Osijek</v>
          </cell>
          <cell r="B125">
            <v>0.13</v>
          </cell>
        </row>
        <row r="126">
          <cell r="A126" t="str">
            <v>Otočac</v>
          </cell>
          <cell r="B126">
            <v>0.05</v>
          </cell>
        </row>
        <row r="127">
          <cell r="A127" t="str">
            <v>Otok</v>
          </cell>
          <cell r="B127">
            <v>0.1</v>
          </cell>
        </row>
        <row r="128">
          <cell r="A128" t="str">
            <v>Pazin</v>
          </cell>
          <cell r="B128">
            <v>0.05</v>
          </cell>
        </row>
        <row r="129">
          <cell r="A129" t="str">
            <v>Perušić</v>
          </cell>
          <cell r="B129">
            <v>0.05</v>
          </cell>
        </row>
        <row r="130">
          <cell r="A130" t="str">
            <v>Petlovac</v>
          </cell>
          <cell r="B130">
            <v>0.05</v>
          </cell>
        </row>
        <row r="131">
          <cell r="A131" t="str">
            <v>Petrijevci</v>
          </cell>
          <cell r="B131">
            <v>0.05</v>
          </cell>
        </row>
        <row r="132">
          <cell r="A132" t="str">
            <v>Petrinja</v>
          </cell>
          <cell r="B132">
            <v>0.1</v>
          </cell>
        </row>
        <row r="133">
          <cell r="A133" t="str">
            <v>Pićan</v>
          </cell>
          <cell r="B133">
            <v>0.02</v>
          </cell>
        </row>
        <row r="134">
          <cell r="A134" t="str">
            <v>Plitvička Jezera</v>
          </cell>
          <cell r="B134">
            <v>0.05</v>
          </cell>
        </row>
        <row r="135">
          <cell r="A135" t="str">
            <v>Podbablje</v>
          </cell>
          <cell r="B135">
            <v>0.03</v>
          </cell>
        </row>
        <row r="136">
          <cell r="A136" t="str">
            <v>Podcrkavlje</v>
          </cell>
          <cell r="B136">
            <v>0.05</v>
          </cell>
        </row>
        <row r="137">
          <cell r="A137" t="str">
            <v>Podgora</v>
          </cell>
          <cell r="B137">
            <v>0.1</v>
          </cell>
        </row>
        <row r="138">
          <cell r="A138" t="str">
            <v>Podstrana</v>
          </cell>
          <cell r="B138">
            <v>0.08</v>
          </cell>
        </row>
        <row r="139">
          <cell r="A139" t="str">
            <v>Pokupsko</v>
          </cell>
          <cell r="B139">
            <v>0.05</v>
          </cell>
        </row>
        <row r="140">
          <cell r="A140" t="str">
            <v>Popovac</v>
          </cell>
          <cell r="B140">
            <v>0.03</v>
          </cell>
        </row>
        <row r="141">
          <cell r="A141" t="str">
            <v>Popovača</v>
          </cell>
          <cell r="B141">
            <v>0.06</v>
          </cell>
        </row>
        <row r="142">
          <cell r="A142" t="str">
            <v>Požega</v>
          </cell>
          <cell r="B142">
            <v>0.1</v>
          </cell>
        </row>
        <row r="143">
          <cell r="A143" t="str">
            <v>Pregrada</v>
          </cell>
          <cell r="B143">
            <v>0.1</v>
          </cell>
        </row>
        <row r="144">
          <cell r="A144" t="str">
            <v>Preseka</v>
          </cell>
          <cell r="B144">
            <v>0.03</v>
          </cell>
        </row>
        <row r="145">
          <cell r="A145" t="str">
            <v>Primošten</v>
          </cell>
          <cell r="B145">
            <v>0.1</v>
          </cell>
        </row>
        <row r="146">
          <cell r="A146" t="str">
            <v>Proložac</v>
          </cell>
          <cell r="B146">
            <v>0.05</v>
          </cell>
        </row>
        <row r="147">
          <cell r="A147" t="str">
            <v>Promina</v>
          </cell>
          <cell r="B147">
            <v>0.05</v>
          </cell>
        </row>
        <row r="148">
          <cell r="A148" t="str">
            <v>Pučišća</v>
          </cell>
          <cell r="B148">
            <v>0.05</v>
          </cell>
        </row>
        <row r="149">
          <cell r="A149" t="str">
            <v>Pula</v>
          </cell>
          <cell r="B149">
            <v>7.4999999999999997E-2</v>
          </cell>
        </row>
        <row r="150">
          <cell r="A150" t="str">
            <v>Pušća</v>
          </cell>
          <cell r="B150">
            <v>0.1</v>
          </cell>
        </row>
        <row r="151">
          <cell r="A151" t="str">
            <v>Rakovec</v>
          </cell>
          <cell r="B151">
            <v>0.03</v>
          </cell>
        </row>
        <row r="152">
          <cell r="A152" t="str">
            <v>Raša</v>
          </cell>
          <cell r="B152">
            <v>0.06</v>
          </cell>
        </row>
        <row r="153">
          <cell r="A153" t="str">
            <v>Ravna Gora</v>
          </cell>
          <cell r="B153">
            <v>7.4999999999999997E-2</v>
          </cell>
        </row>
        <row r="154">
          <cell r="A154" t="str">
            <v>Rešetari</v>
          </cell>
          <cell r="B154">
            <v>0.05</v>
          </cell>
        </row>
        <row r="155">
          <cell r="A155" t="str">
            <v>Ribnik</v>
          </cell>
          <cell r="B155">
            <v>0.05</v>
          </cell>
        </row>
        <row r="156">
          <cell r="A156" t="str">
            <v>Rijeka</v>
          </cell>
          <cell r="B156">
            <v>6.25E-2</v>
          </cell>
        </row>
        <row r="157">
          <cell r="A157" t="str">
            <v>Rugvica</v>
          </cell>
          <cell r="B157">
            <v>0.06</v>
          </cell>
        </row>
        <row r="158">
          <cell r="A158" t="str">
            <v>Runovići</v>
          </cell>
          <cell r="B158">
            <v>0.06</v>
          </cell>
        </row>
        <row r="159">
          <cell r="A159" t="str">
            <v>Ružić</v>
          </cell>
          <cell r="B159">
            <v>0.05</v>
          </cell>
        </row>
        <row r="160">
          <cell r="A160" t="str">
            <v>Sinj</v>
          </cell>
          <cell r="B160">
            <v>0.12</v>
          </cell>
        </row>
        <row r="161">
          <cell r="A161" t="str">
            <v>Slavonski Brod</v>
          </cell>
          <cell r="B161">
            <v>0.08</v>
          </cell>
        </row>
        <row r="162">
          <cell r="A162" t="str">
            <v>Slunj</v>
          </cell>
          <cell r="B162">
            <v>0.05</v>
          </cell>
        </row>
        <row r="163">
          <cell r="A163" t="str">
            <v>Solin</v>
          </cell>
          <cell r="B163">
            <v>0.1</v>
          </cell>
        </row>
        <row r="164">
          <cell r="A164" t="str">
            <v>Split</v>
          </cell>
          <cell r="B164">
            <v>0.1</v>
          </cell>
        </row>
        <row r="165">
          <cell r="A165" t="str">
            <v>Stara Gradiška</v>
          </cell>
          <cell r="B165">
            <v>0.05</v>
          </cell>
        </row>
        <row r="166">
          <cell r="A166" t="str">
            <v>Staro Petrovo Selo</v>
          </cell>
          <cell r="B166">
            <v>0.1</v>
          </cell>
        </row>
        <row r="167">
          <cell r="A167" t="str">
            <v>Stupnik</v>
          </cell>
          <cell r="B167">
            <v>0.06</v>
          </cell>
        </row>
        <row r="168">
          <cell r="A168" t="str">
            <v>Sutivan</v>
          </cell>
          <cell r="B168">
            <v>0.1</v>
          </cell>
        </row>
        <row r="169">
          <cell r="A169" t="str">
            <v>Sveta Nedelja</v>
          </cell>
          <cell r="B169">
            <v>0.03</v>
          </cell>
        </row>
        <row r="170">
          <cell r="A170" t="str">
            <v>Sveti Ivan Zelina</v>
          </cell>
          <cell r="B170">
            <v>0.12</v>
          </cell>
        </row>
        <row r="171">
          <cell r="A171" t="str">
            <v>Sveti Lovreč</v>
          </cell>
          <cell r="B171">
            <v>0.01</v>
          </cell>
        </row>
        <row r="172">
          <cell r="A172" t="str">
            <v>Sveti Petar u Šumi</v>
          </cell>
          <cell r="B172">
            <v>7.0000000000000007E-2</v>
          </cell>
        </row>
        <row r="173">
          <cell r="A173" t="str">
            <v>Sveti Vinčenat</v>
          </cell>
          <cell r="B173">
            <v>0.05</v>
          </cell>
        </row>
        <row r="174">
          <cell r="A174" t="str">
            <v>Šibenik</v>
          </cell>
          <cell r="B174">
            <v>0.1</v>
          </cell>
        </row>
        <row r="175">
          <cell r="A175" t="str">
            <v>Tinjan</v>
          </cell>
          <cell r="B175">
            <v>0.05</v>
          </cell>
        </row>
        <row r="176">
          <cell r="A176" t="str">
            <v>Tisno</v>
          </cell>
          <cell r="B176">
            <v>0.06</v>
          </cell>
        </row>
        <row r="177">
          <cell r="A177" t="str">
            <v>Tordinci</v>
          </cell>
          <cell r="B177">
            <v>0.05</v>
          </cell>
        </row>
        <row r="178">
          <cell r="A178" t="str">
            <v>Trnovec Bartolovečki</v>
          </cell>
          <cell r="B178">
            <v>0.03</v>
          </cell>
        </row>
        <row r="179">
          <cell r="A179" t="str">
            <v>Trogir</v>
          </cell>
          <cell r="B179">
            <v>0.08</v>
          </cell>
        </row>
        <row r="180">
          <cell r="A180" t="str">
            <v>Trpanj</v>
          </cell>
          <cell r="B180">
            <v>0.1</v>
          </cell>
        </row>
        <row r="181">
          <cell r="A181" t="str">
            <v>Tučepi</v>
          </cell>
          <cell r="B181">
            <v>0.1</v>
          </cell>
        </row>
        <row r="182">
          <cell r="A182" t="str">
            <v>Udbina</v>
          </cell>
          <cell r="B182">
            <v>0.05</v>
          </cell>
        </row>
        <row r="183">
          <cell r="A183" t="str">
            <v>Umag</v>
          </cell>
          <cell r="B183">
            <v>0.06</v>
          </cell>
        </row>
        <row r="184">
          <cell r="A184" t="str">
            <v>Unešić</v>
          </cell>
          <cell r="B184">
            <v>0.05</v>
          </cell>
        </row>
        <row r="185">
          <cell r="A185" t="str">
            <v>Valpovo</v>
          </cell>
          <cell r="B185">
            <v>0.08</v>
          </cell>
        </row>
        <row r="186">
          <cell r="A186" t="str">
            <v>Varaždin</v>
          </cell>
          <cell r="B186">
            <v>0.1</v>
          </cell>
        </row>
        <row r="187">
          <cell r="A187" t="str">
            <v>Vela Luka</v>
          </cell>
          <cell r="B187">
            <v>0.09</v>
          </cell>
        </row>
        <row r="188">
          <cell r="A188" t="str">
            <v>Velika Gorica</v>
          </cell>
          <cell r="B188">
            <v>0.12</v>
          </cell>
        </row>
        <row r="189">
          <cell r="A189" t="str">
            <v>Velika Kopanica</v>
          </cell>
          <cell r="B189">
            <v>7.0000000000000007E-2</v>
          </cell>
        </row>
        <row r="190">
          <cell r="A190" t="str">
            <v>Veliko Trgovišće</v>
          </cell>
          <cell r="B190">
            <v>7.4999999999999997E-2</v>
          </cell>
        </row>
        <row r="191">
          <cell r="A191" t="str">
            <v>Vidovec</v>
          </cell>
          <cell r="B191">
            <v>0.1</v>
          </cell>
        </row>
        <row r="192">
          <cell r="A192" t="str">
            <v>Vinica</v>
          </cell>
          <cell r="B192">
            <v>0.05</v>
          </cell>
        </row>
        <row r="193">
          <cell r="A193" t="str">
            <v>Vinkovci</v>
          </cell>
          <cell r="B193">
            <v>0.1</v>
          </cell>
        </row>
        <row r="194">
          <cell r="A194" t="str">
            <v>Virovitica</v>
          </cell>
          <cell r="B194">
            <v>0.06</v>
          </cell>
        </row>
        <row r="195">
          <cell r="A195" t="str">
            <v>Vis</v>
          </cell>
          <cell r="B195">
            <v>0.03</v>
          </cell>
        </row>
        <row r="196">
          <cell r="A196" t="str">
            <v>Višnjan</v>
          </cell>
          <cell r="B196">
            <v>0.01</v>
          </cell>
        </row>
        <row r="197">
          <cell r="A197" t="str">
            <v>Vižinada</v>
          </cell>
          <cell r="B197">
            <v>0.01</v>
          </cell>
        </row>
        <row r="198">
          <cell r="A198" t="str">
            <v>Vodice</v>
          </cell>
          <cell r="B198">
            <v>0.06</v>
          </cell>
        </row>
        <row r="199">
          <cell r="A199" t="str">
            <v>Vodnjan</v>
          </cell>
          <cell r="B199">
            <v>0.05</v>
          </cell>
        </row>
        <row r="200">
          <cell r="A200" t="str">
            <v>Vojnić</v>
          </cell>
          <cell r="B200">
            <v>7.4999999999999997E-2</v>
          </cell>
        </row>
        <row r="201">
          <cell r="A201" t="str">
            <v>Vrbanja</v>
          </cell>
          <cell r="B201">
            <v>0.05</v>
          </cell>
        </row>
        <row r="202">
          <cell r="A202" t="str">
            <v>Vrbje</v>
          </cell>
          <cell r="B202">
            <v>0.03</v>
          </cell>
        </row>
        <row r="203">
          <cell r="A203" t="str">
            <v>Vrbovec</v>
          </cell>
          <cell r="B203">
            <v>0.12</v>
          </cell>
        </row>
        <row r="204">
          <cell r="A204" t="str">
            <v>Vrbovsko</v>
          </cell>
          <cell r="B204">
            <v>0.06</v>
          </cell>
        </row>
        <row r="205">
          <cell r="A205" t="str">
            <v>Vrgorac</v>
          </cell>
          <cell r="B205">
            <v>0.1</v>
          </cell>
        </row>
        <row r="206">
          <cell r="A206" t="str">
            <v>Vrhovine</v>
          </cell>
          <cell r="B206">
            <v>0.1</v>
          </cell>
        </row>
        <row r="207">
          <cell r="A207" t="str">
            <v>Vrhovine</v>
          </cell>
          <cell r="B207">
            <v>0.1</v>
          </cell>
        </row>
        <row r="208">
          <cell r="A208" t="str">
            <v>Vrlika</v>
          </cell>
          <cell r="B208">
            <v>7.0000000000000007E-2</v>
          </cell>
        </row>
        <row r="209">
          <cell r="A209" t="str">
            <v>Zadvarje</v>
          </cell>
          <cell r="B209">
            <v>0.01</v>
          </cell>
        </row>
        <row r="210">
          <cell r="A210" t="str">
            <v>Zagreb</v>
          </cell>
          <cell r="B210">
            <v>0.18</v>
          </cell>
        </row>
        <row r="211">
          <cell r="A211" t="str">
            <v>Zagvozd</v>
          </cell>
          <cell r="B211">
            <v>0.06</v>
          </cell>
        </row>
        <row r="212">
          <cell r="A212" t="str">
            <v>Zaprešić</v>
          </cell>
          <cell r="B212">
            <v>0.12</v>
          </cell>
        </row>
        <row r="213">
          <cell r="A213" t="str">
            <v>Zlatar Bistrica</v>
          </cell>
          <cell r="B213">
            <v>0.05</v>
          </cell>
        </row>
        <row r="214">
          <cell r="A214" t="str">
            <v>Zmijavci</v>
          </cell>
          <cell r="B214">
            <v>0.08</v>
          </cell>
        </row>
        <row r="215">
          <cell r="A215" t="str">
            <v>Žakanje</v>
          </cell>
          <cell r="B215">
            <v>0.05</v>
          </cell>
        </row>
        <row r="216">
          <cell r="A216" t="str">
            <v>Žminj</v>
          </cell>
          <cell r="B216">
            <v>0.05</v>
          </cell>
        </row>
        <row r="217">
          <cell r="A217" t="str">
            <v>Žumberak</v>
          </cell>
          <cell r="B217">
            <v>0.03</v>
          </cell>
        </row>
        <row r="218">
          <cell r="A218" t="str">
            <v>Župa Dubrovačka</v>
          </cell>
          <cell r="B218">
            <v>0.1</v>
          </cell>
        </row>
        <row r="219">
          <cell r="A219" t="str">
            <v>Županja</v>
          </cell>
          <cell r="B219">
            <v>0.12</v>
          </cell>
        </row>
      </sheetData>
      <sheetData sheetId="9">
        <row r="2">
          <cell r="C2" t="str">
            <v>Bjelovar</v>
          </cell>
          <cell r="D2" t="str">
            <v>Bjelovar</v>
          </cell>
        </row>
        <row r="3">
          <cell r="C3" t="str">
            <v xml:space="preserve">Čazma </v>
          </cell>
          <cell r="D3" t="str">
            <v>Bjelovar</v>
          </cell>
        </row>
        <row r="4">
          <cell r="C4" t="str">
            <v xml:space="preserve">Daruvar </v>
          </cell>
          <cell r="D4" t="str">
            <v>Bjelovar</v>
          </cell>
        </row>
        <row r="5">
          <cell r="C5" t="str">
            <v xml:space="preserve">Garešnica </v>
          </cell>
          <cell r="D5" t="str">
            <v>Bjelovar</v>
          </cell>
        </row>
        <row r="6">
          <cell r="C6" t="str">
            <v xml:space="preserve">Grubišno polje  </v>
          </cell>
          <cell r="D6" t="str">
            <v>Bjelovar</v>
          </cell>
        </row>
        <row r="8">
          <cell r="C8" t="str">
            <v>Čakovec</v>
          </cell>
          <cell r="D8" t="str">
            <v>Čakovec</v>
          </cell>
        </row>
        <row r="9">
          <cell r="C9" t="str">
            <v xml:space="preserve">Mursko Središće </v>
          </cell>
          <cell r="D9" t="str">
            <v>Čakovec</v>
          </cell>
        </row>
        <row r="10">
          <cell r="C10" t="str">
            <v xml:space="preserve">Prelog </v>
          </cell>
          <cell r="D10" t="str">
            <v>Čakovec</v>
          </cell>
        </row>
        <row r="12">
          <cell r="C12" t="str">
            <v>Dubrovnik</v>
          </cell>
          <cell r="D12" t="str">
            <v>Dubrovnik</v>
          </cell>
        </row>
        <row r="13">
          <cell r="C13" t="str">
            <v xml:space="preserve">Korčula </v>
          </cell>
          <cell r="D13" t="str">
            <v>Dubrovnik</v>
          </cell>
        </row>
        <row r="14">
          <cell r="C14" t="str">
            <v xml:space="preserve">Lastovo </v>
          </cell>
          <cell r="D14" t="str">
            <v>Dubrovnik</v>
          </cell>
        </row>
        <row r="15">
          <cell r="C15" t="str">
            <v xml:space="preserve">Metković </v>
          </cell>
          <cell r="D15" t="str">
            <v>Dubrovnik</v>
          </cell>
        </row>
        <row r="16">
          <cell r="C16" t="str">
            <v xml:space="preserve">Ploče </v>
          </cell>
          <cell r="D16" t="str">
            <v>Dubrovnik</v>
          </cell>
        </row>
        <row r="18">
          <cell r="C18" t="str">
            <v xml:space="preserve">Donji Lapac </v>
          </cell>
          <cell r="D18" t="str">
            <v xml:space="preserve">Gospić </v>
          </cell>
        </row>
        <row r="19">
          <cell r="C19" t="str">
            <v xml:space="preserve">Gospić </v>
          </cell>
          <cell r="D19" t="str">
            <v xml:space="preserve">Gospić </v>
          </cell>
        </row>
        <row r="20">
          <cell r="C20" t="str">
            <v xml:space="preserve">Izdvojeni ured Novalja </v>
          </cell>
          <cell r="D20" t="str">
            <v xml:space="preserve">Gospić </v>
          </cell>
        </row>
        <row r="21">
          <cell r="C21" t="str">
            <v xml:space="preserve">Korenica </v>
          </cell>
          <cell r="D21" t="str">
            <v xml:space="preserve">Gospić </v>
          </cell>
        </row>
        <row r="22">
          <cell r="C22" t="str">
            <v xml:space="preserve">Otočac </v>
          </cell>
          <cell r="D22" t="str">
            <v xml:space="preserve">Gospić </v>
          </cell>
        </row>
        <row r="23">
          <cell r="C23" t="str">
            <v xml:space="preserve">Senj </v>
          </cell>
          <cell r="D23" t="str">
            <v xml:space="preserve">Gospić </v>
          </cell>
        </row>
        <row r="25">
          <cell r="C25" t="str">
            <v xml:space="preserve">Duga Resa </v>
          </cell>
          <cell r="D25" t="str">
            <v xml:space="preserve">Karlovac </v>
          </cell>
        </row>
        <row r="26">
          <cell r="C26" t="str">
            <v xml:space="preserve">Karlovac </v>
          </cell>
          <cell r="D26" t="str">
            <v xml:space="preserve">Karlovac </v>
          </cell>
        </row>
        <row r="27">
          <cell r="C27" t="str">
            <v xml:space="preserve">Ogulin </v>
          </cell>
          <cell r="D27" t="str">
            <v xml:space="preserve">Karlovac </v>
          </cell>
        </row>
        <row r="28">
          <cell r="C28" t="str">
            <v xml:space="preserve">Ozalj </v>
          </cell>
          <cell r="D28" t="str">
            <v xml:space="preserve">Karlovac </v>
          </cell>
        </row>
        <row r="29">
          <cell r="C29" t="str">
            <v xml:space="preserve">Slunj </v>
          </cell>
          <cell r="D29" t="str">
            <v xml:space="preserve">Karlovac </v>
          </cell>
        </row>
        <row r="30">
          <cell r="C30" t="str">
            <v xml:space="preserve">Vojnić </v>
          </cell>
          <cell r="D30" t="str">
            <v xml:space="preserve">Karlovac </v>
          </cell>
        </row>
        <row r="32">
          <cell r="C32" t="str">
            <v xml:space="preserve">Đurđevac </v>
          </cell>
          <cell r="D32" t="str">
            <v xml:space="preserve">Koprivnica </v>
          </cell>
        </row>
        <row r="33">
          <cell r="C33" t="str">
            <v xml:space="preserve">Koprivnica </v>
          </cell>
          <cell r="D33" t="str">
            <v xml:space="preserve">Koprivnica </v>
          </cell>
        </row>
        <row r="34">
          <cell r="C34" t="str">
            <v xml:space="preserve">Križevci </v>
          </cell>
          <cell r="D34" t="str">
            <v xml:space="preserve">Koprivnica </v>
          </cell>
        </row>
        <row r="36">
          <cell r="C36" t="str">
            <v xml:space="preserve">Donja Stubica </v>
          </cell>
          <cell r="D36" t="str">
            <v xml:space="preserve">Krapina </v>
          </cell>
        </row>
        <row r="37">
          <cell r="C37" t="str">
            <v xml:space="preserve">Klanjec </v>
          </cell>
          <cell r="D37" t="str">
            <v xml:space="preserve">Krapina </v>
          </cell>
        </row>
        <row r="38">
          <cell r="C38" t="str">
            <v xml:space="preserve">Krapina </v>
          </cell>
          <cell r="D38" t="str">
            <v xml:space="preserve">Krapina </v>
          </cell>
        </row>
        <row r="39">
          <cell r="C39" t="str">
            <v xml:space="preserve">Pregrada </v>
          </cell>
          <cell r="D39" t="str">
            <v xml:space="preserve">Krapina </v>
          </cell>
        </row>
        <row r="40">
          <cell r="C40" t="str">
            <v xml:space="preserve">Zabok </v>
          </cell>
          <cell r="D40" t="str">
            <v xml:space="preserve">Krapina </v>
          </cell>
        </row>
        <row r="41">
          <cell r="C41" t="str">
            <v xml:space="preserve">Zlatar </v>
          </cell>
          <cell r="D41" t="str">
            <v xml:space="preserve">Krapina </v>
          </cell>
        </row>
        <row r="43">
          <cell r="C43" t="str">
            <v xml:space="preserve">Beli Manastir </v>
          </cell>
          <cell r="D43" t="str">
            <v xml:space="preserve">Osijek </v>
          </cell>
        </row>
        <row r="44">
          <cell r="C44" t="str">
            <v xml:space="preserve">Donji MIholjac </v>
          </cell>
          <cell r="D44" t="str">
            <v xml:space="preserve">Osijek </v>
          </cell>
        </row>
        <row r="45">
          <cell r="C45" t="str">
            <v xml:space="preserve">Đakovo </v>
          </cell>
          <cell r="D45" t="str">
            <v xml:space="preserve">Osijek </v>
          </cell>
        </row>
        <row r="46">
          <cell r="C46" t="str">
            <v xml:space="preserve">Našice </v>
          </cell>
          <cell r="D46" t="str">
            <v xml:space="preserve">Osijek </v>
          </cell>
        </row>
        <row r="47">
          <cell r="C47" t="str">
            <v xml:space="preserve">Osijek </v>
          </cell>
          <cell r="D47" t="str">
            <v xml:space="preserve">Osijek </v>
          </cell>
        </row>
        <row r="48">
          <cell r="C48" t="str">
            <v xml:space="preserve">Valpovo </v>
          </cell>
          <cell r="D48" t="str">
            <v xml:space="preserve">Osijek </v>
          </cell>
        </row>
        <row r="50">
          <cell r="C50" t="str">
            <v xml:space="preserve">Buzet </v>
          </cell>
          <cell r="D50" t="str">
            <v xml:space="preserve">Pazin </v>
          </cell>
        </row>
        <row r="51">
          <cell r="C51" t="str">
            <v xml:space="preserve">Labin </v>
          </cell>
          <cell r="D51" t="str">
            <v xml:space="preserve">Pazin </v>
          </cell>
        </row>
        <row r="52">
          <cell r="C52" t="str">
            <v xml:space="preserve">Pazin </v>
          </cell>
          <cell r="D52" t="str">
            <v xml:space="preserve">Pazin </v>
          </cell>
        </row>
        <row r="53">
          <cell r="C53" t="str">
            <v xml:space="preserve">Poreč </v>
          </cell>
          <cell r="D53" t="str">
            <v xml:space="preserve">Pazin </v>
          </cell>
        </row>
        <row r="54">
          <cell r="C54" t="str">
            <v xml:space="preserve">Pula </v>
          </cell>
          <cell r="D54" t="str">
            <v xml:space="preserve">Pazin </v>
          </cell>
        </row>
        <row r="55">
          <cell r="C55" t="str">
            <v xml:space="preserve">Rovinj </v>
          </cell>
          <cell r="D55" t="str">
            <v xml:space="preserve">Pazin </v>
          </cell>
        </row>
        <row r="56">
          <cell r="C56" t="str">
            <v xml:space="preserve">Umag </v>
          </cell>
          <cell r="D56" t="str">
            <v xml:space="preserve">Pazin </v>
          </cell>
        </row>
        <row r="58">
          <cell r="C58" t="str">
            <v xml:space="preserve">Pakrac </v>
          </cell>
          <cell r="D58" t="str">
            <v xml:space="preserve">Požega </v>
          </cell>
        </row>
        <row r="59">
          <cell r="C59" t="str">
            <v xml:space="preserve">Požega </v>
          </cell>
          <cell r="D59" t="str">
            <v xml:space="preserve">Požega </v>
          </cell>
        </row>
        <row r="61">
          <cell r="C61" t="str">
            <v xml:space="preserve">Crikvenica </v>
          </cell>
          <cell r="D61" t="str">
            <v xml:space="preserve">Rijeka </v>
          </cell>
        </row>
        <row r="62">
          <cell r="C62" t="str">
            <v xml:space="preserve">Čabar </v>
          </cell>
          <cell r="D62" t="str">
            <v xml:space="preserve">Rijeka </v>
          </cell>
        </row>
        <row r="63">
          <cell r="C63" t="str">
            <v xml:space="preserve">Delnice </v>
          </cell>
          <cell r="D63" t="str">
            <v xml:space="preserve">Rijeka </v>
          </cell>
        </row>
        <row r="64">
          <cell r="C64" t="str">
            <v xml:space="preserve">Krk </v>
          </cell>
          <cell r="D64" t="str">
            <v xml:space="preserve">Rijeka </v>
          </cell>
        </row>
        <row r="65">
          <cell r="C65" t="str">
            <v xml:space="preserve">Mali Lošinj </v>
          </cell>
          <cell r="D65" t="str">
            <v xml:space="preserve">Rijeka </v>
          </cell>
        </row>
        <row r="66">
          <cell r="C66" t="str">
            <v xml:space="preserve">Opatija </v>
          </cell>
          <cell r="D66" t="str">
            <v xml:space="preserve">Rijeka </v>
          </cell>
        </row>
        <row r="67">
          <cell r="C67" t="str">
            <v xml:space="preserve">Rab </v>
          </cell>
          <cell r="D67" t="str">
            <v xml:space="preserve">Rijeka </v>
          </cell>
        </row>
        <row r="68">
          <cell r="C68" t="str">
            <v xml:space="preserve">Rijeka </v>
          </cell>
          <cell r="D68" t="str">
            <v xml:space="preserve">Rijeka </v>
          </cell>
        </row>
        <row r="69">
          <cell r="C69" t="str">
            <v xml:space="preserve">Vrbovsko </v>
          </cell>
          <cell r="D69" t="str">
            <v xml:space="preserve">Rijeka </v>
          </cell>
        </row>
        <row r="71">
          <cell r="C71" t="str">
            <v xml:space="preserve">Dvor </v>
          </cell>
          <cell r="D71" t="str">
            <v xml:space="preserve">Sisak </v>
          </cell>
        </row>
        <row r="72">
          <cell r="C72" t="str">
            <v xml:space="preserve">Glina </v>
          </cell>
          <cell r="D72" t="str">
            <v xml:space="preserve">Sisak </v>
          </cell>
        </row>
        <row r="73">
          <cell r="C73" t="str">
            <v xml:space="preserve">Gvozd </v>
          </cell>
          <cell r="D73" t="str">
            <v xml:space="preserve">Sisak </v>
          </cell>
        </row>
        <row r="74">
          <cell r="C74" t="str">
            <v xml:space="preserve">Hrvatska Kostajnica </v>
          </cell>
          <cell r="D74" t="str">
            <v xml:space="preserve">Sisak </v>
          </cell>
        </row>
        <row r="75">
          <cell r="C75" t="str">
            <v xml:space="preserve">Kutina </v>
          </cell>
          <cell r="D75" t="str">
            <v xml:space="preserve">Sisak </v>
          </cell>
        </row>
        <row r="76">
          <cell r="C76" t="str">
            <v xml:space="preserve">Novska </v>
          </cell>
          <cell r="D76" t="str">
            <v xml:space="preserve">Sisak </v>
          </cell>
        </row>
        <row r="77">
          <cell r="C77" t="str">
            <v xml:space="preserve">Petrinja </v>
          </cell>
          <cell r="D77" t="str">
            <v xml:space="preserve">Sisak </v>
          </cell>
        </row>
        <row r="78">
          <cell r="C78" t="str">
            <v xml:space="preserve">Sisak </v>
          </cell>
          <cell r="D78" t="str">
            <v xml:space="preserve">Sisak </v>
          </cell>
        </row>
        <row r="80">
          <cell r="C80" t="str">
            <v xml:space="preserve">Nova Gradiška </v>
          </cell>
          <cell r="D80" t="str">
            <v xml:space="preserve">Slavonski Brod </v>
          </cell>
        </row>
        <row r="81">
          <cell r="C81" t="str">
            <v xml:space="preserve">Okučani </v>
          </cell>
          <cell r="D81" t="str">
            <v xml:space="preserve">Slavonski Brod </v>
          </cell>
        </row>
        <row r="82">
          <cell r="C82" t="str">
            <v xml:space="preserve">Slavonski Brod </v>
          </cell>
          <cell r="D82" t="str">
            <v xml:space="preserve">Slavonski Brod </v>
          </cell>
        </row>
        <row r="84">
          <cell r="C84" t="str">
            <v xml:space="preserve">Hvar </v>
          </cell>
          <cell r="D84" t="str">
            <v xml:space="preserve">Split </v>
          </cell>
        </row>
        <row r="85">
          <cell r="C85" t="str">
            <v xml:space="preserve">Imotski </v>
          </cell>
          <cell r="D85" t="str">
            <v xml:space="preserve">Split </v>
          </cell>
        </row>
        <row r="86">
          <cell r="C86" t="str">
            <v xml:space="preserve">Kaštela </v>
          </cell>
          <cell r="D86" t="str">
            <v xml:space="preserve">Split </v>
          </cell>
        </row>
        <row r="87">
          <cell r="C87" t="str">
            <v xml:space="preserve">Makarska </v>
          </cell>
          <cell r="D87" t="str">
            <v xml:space="preserve">Split </v>
          </cell>
        </row>
        <row r="88">
          <cell r="C88" t="str">
            <v xml:space="preserve">Omiš </v>
          </cell>
          <cell r="D88" t="str">
            <v xml:space="preserve">Split </v>
          </cell>
        </row>
        <row r="89">
          <cell r="C89" t="str">
            <v xml:space="preserve">Sinj </v>
          </cell>
          <cell r="D89" t="str">
            <v xml:space="preserve">Split </v>
          </cell>
        </row>
        <row r="90">
          <cell r="C90" t="str">
            <v xml:space="preserve">Solin </v>
          </cell>
          <cell r="D90" t="str">
            <v xml:space="preserve">Split </v>
          </cell>
        </row>
        <row r="91">
          <cell r="C91" t="str">
            <v xml:space="preserve">Split </v>
          </cell>
          <cell r="D91" t="str">
            <v xml:space="preserve">Split </v>
          </cell>
        </row>
        <row r="92">
          <cell r="C92" t="str">
            <v xml:space="preserve">Supetar </v>
          </cell>
          <cell r="D92" t="str">
            <v xml:space="preserve">Split </v>
          </cell>
        </row>
        <row r="93">
          <cell r="C93" t="str">
            <v xml:space="preserve">Trogir </v>
          </cell>
          <cell r="D93" t="str">
            <v xml:space="preserve">Split </v>
          </cell>
        </row>
        <row r="94">
          <cell r="C94" t="str">
            <v xml:space="preserve">Vis </v>
          </cell>
          <cell r="D94" t="str">
            <v xml:space="preserve">Split </v>
          </cell>
        </row>
        <row r="95">
          <cell r="C95" t="str">
            <v xml:space="preserve">Vrgorac </v>
          </cell>
          <cell r="D95" t="str">
            <v xml:space="preserve">Split </v>
          </cell>
        </row>
        <row r="97">
          <cell r="C97" t="str">
            <v xml:space="preserve">Drniš </v>
          </cell>
          <cell r="D97" t="str">
            <v xml:space="preserve">Šibenik </v>
          </cell>
        </row>
        <row r="98">
          <cell r="C98" t="str">
            <v xml:space="preserve">Knin </v>
          </cell>
          <cell r="D98" t="str">
            <v xml:space="preserve">Šibenik </v>
          </cell>
        </row>
        <row r="99">
          <cell r="C99" t="str">
            <v xml:space="preserve">Šibenik </v>
          </cell>
          <cell r="D99" t="str">
            <v xml:space="preserve">Šibenik </v>
          </cell>
        </row>
        <row r="101">
          <cell r="C101" t="str">
            <v xml:space="preserve">Ivanec </v>
          </cell>
          <cell r="D101" t="str">
            <v xml:space="preserve">Varaždin </v>
          </cell>
        </row>
        <row r="102">
          <cell r="C102" t="str">
            <v xml:space="preserve">Ludbreg </v>
          </cell>
          <cell r="D102" t="str">
            <v xml:space="preserve">Varaždin </v>
          </cell>
        </row>
        <row r="103">
          <cell r="C103" t="str">
            <v xml:space="preserve">Novi Marof </v>
          </cell>
          <cell r="D103" t="str">
            <v xml:space="preserve">Varaždin </v>
          </cell>
        </row>
        <row r="104">
          <cell r="C104" t="str">
            <v xml:space="preserve">Varaždin </v>
          </cell>
          <cell r="D104" t="str">
            <v xml:space="preserve">Varaždin </v>
          </cell>
        </row>
        <row r="106">
          <cell r="C106" t="str">
            <v xml:space="preserve">Izdvojeni ured Pitomača </v>
          </cell>
          <cell r="D106" t="str">
            <v xml:space="preserve">Virovitica </v>
          </cell>
        </row>
        <row r="107">
          <cell r="C107" t="str">
            <v xml:space="preserve">Orahovica </v>
          </cell>
          <cell r="D107" t="str">
            <v xml:space="preserve">Virovitica </v>
          </cell>
        </row>
        <row r="108">
          <cell r="C108" t="str">
            <v xml:space="preserve">Slatina </v>
          </cell>
          <cell r="D108" t="str">
            <v xml:space="preserve">Virovitica </v>
          </cell>
        </row>
        <row r="109">
          <cell r="C109" t="str">
            <v xml:space="preserve">Virovitica </v>
          </cell>
          <cell r="D109" t="str">
            <v xml:space="preserve">Virovitica </v>
          </cell>
        </row>
        <row r="111">
          <cell r="C111" t="str">
            <v xml:space="preserve">Ilok </v>
          </cell>
          <cell r="D111" t="str">
            <v xml:space="preserve">Vukovar </v>
          </cell>
        </row>
        <row r="112">
          <cell r="C112" t="str">
            <v xml:space="preserve">Vinkovci </v>
          </cell>
          <cell r="D112" t="str">
            <v xml:space="preserve">Vukovar </v>
          </cell>
        </row>
        <row r="113">
          <cell r="C113" t="str">
            <v xml:space="preserve">Vukovar </v>
          </cell>
          <cell r="D113" t="str">
            <v xml:space="preserve">Vukovar </v>
          </cell>
        </row>
        <row r="114">
          <cell r="C114" t="str">
            <v xml:space="preserve">Županja </v>
          </cell>
          <cell r="D114" t="str">
            <v xml:space="preserve">Vukovar </v>
          </cell>
        </row>
        <row r="116">
          <cell r="C116" t="str">
            <v xml:space="preserve">Benkovac </v>
          </cell>
          <cell r="D116" t="str">
            <v xml:space="preserve">Zadar </v>
          </cell>
        </row>
        <row r="117">
          <cell r="C117" t="str">
            <v xml:space="preserve">Biograd na moru </v>
          </cell>
          <cell r="D117" t="str">
            <v xml:space="preserve">Zadar </v>
          </cell>
        </row>
        <row r="118">
          <cell r="C118" t="str">
            <v xml:space="preserve">Gračac </v>
          </cell>
          <cell r="D118" t="str">
            <v xml:space="preserve">Zadar </v>
          </cell>
        </row>
        <row r="119">
          <cell r="C119" t="str">
            <v xml:space="preserve">Obrovac </v>
          </cell>
          <cell r="D119" t="str">
            <v xml:space="preserve">Zadar </v>
          </cell>
        </row>
        <row r="120">
          <cell r="C120" t="str">
            <v xml:space="preserve">Pag </v>
          </cell>
          <cell r="D120" t="str">
            <v xml:space="preserve">Zadar </v>
          </cell>
        </row>
        <row r="121">
          <cell r="C121" t="str">
            <v xml:space="preserve">Zadar </v>
          </cell>
          <cell r="D121" t="str">
            <v xml:space="preserve">Zadar </v>
          </cell>
        </row>
        <row r="123">
          <cell r="C123" t="str">
            <v xml:space="preserve">Dugo Selo </v>
          </cell>
          <cell r="D123" t="str">
            <v>Zagreb</v>
          </cell>
        </row>
        <row r="124">
          <cell r="C124" t="str">
            <v xml:space="preserve">Ivanić-grad </v>
          </cell>
          <cell r="D124" t="str">
            <v>Zagreb</v>
          </cell>
        </row>
        <row r="125">
          <cell r="C125" t="str">
            <v xml:space="preserve">Jastrebarsko </v>
          </cell>
          <cell r="D125" t="str">
            <v>Zagreb</v>
          </cell>
        </row>
        <row r="126">
          <cell r="C126" t="str">
            <v xml:space="preserve">Samobor </v>
          </cell>
          <cell r="D126" t="str">
            <v>Zagreb</v>
          </cell>
        </row>
        <row r="127">
          <cell r="C127" t="str">
            <v xml:space="preserve">Sesvete </v>
          </cell>
          <cell r="D127" t="str">
            <v>Zagreb</v>
          </cell>
        </row>
        <row r="128">
          <cell r="C128" t="str">
            <v xml:space="preserve">Sveti Ivan Zelina </v>
          </cell>
          <cell r="D128" t="str">
            <v>Zagreb</v>
          </cell>
        </row>
        <row r="129">
          <cell r="C129" t="str">
            <v xml:space="preserve">Velika Gorica </v>
          </cell>
          <cell r="D129" t="str">
            <v>Zagreb</v>
          </cell>
        </row>
        <row r="130">
          <cell r="C130" t="str">
            <v xml:space="preserve">Vrbovec </v>
          </cell>
          <cell r="D130" t="str">
            <v>Zagreb</v>
          </cell>
        </row>
        <row r="131">
          <cell r="C131" t="str">
            <v xml:space="preserve">Zagreb I-Centar </v>
          </cell>
          <cell r="D131" t="str">
            <v>Zagreb</v>
          </cell>
        </row>
        <row r="132">
          <cell r="C132" t="str">
            <v xml:space="preserve">Zagreb III-Dubrava </v>
          </cell>
          <cell r="D132" t="str">
            <v>Zagreb</v>
          </cell>
        </row>
        <row r="133">
          <cell r="C133" t="str">
            <v xml:space="preserve">Zagreb III-Maksimir </v>
          </cell>
          <cell r="D133" t="str">
            <v>Zagreb</v>
          </cell>
        </row>
        <row r="134">
          <cell r="C134" t="str">
            <v xml:space="preserve">Zagreb II-Trešnjevka </v>
          </cell>
          <cell r="D134" t="str">
            <v>Zagreb</v>
          </cell>
        </row>
        <row r="135">
          <cell r="C135" t="str">
            <v xml:space="preserve">Zagreb II-Trnje </v>
          </cell>
          <cell r="D135" t="str">
            <v>Zagreb</v>
          </cell>
        </row>
        <row r="136">
          <cell r="C136" t="str">
            <v xml:space="preserve">Zagreb I-Medveščak </v>
          </cell>
          <cell r="D136" t="str">
            <v>Zagreb</v>
          </cell>
        </row>
        <row r="137">
          <cell r="C137" t="str">
            <v xml:space="preserve">Zagreb IV-Črnomerec </v>
          </cell>
          <cell r="D137" t="str">
            <v>Zagreb</v>
          </cell>
        </row>
        <row r="138">
          <cell r="C138" t="str">
            <v xml:space="preserve">Zagreb IV-Susedgrad </v>
          </cell>
          <cell r="D138" t="str">
            <v>Zagreb</v>
          </cell>
        </row>
        <row r="139">
          <cell r="C139" t="str">
            <v xml:space="preserve">Zagreb VI-Za nekretnine </v>
          </cell>
          <cell r="D139" t="str">
            <v>Zagreb</v>
          </cell>
        </row>
        <row r="140">
          <cell r="C140" t="str">
            <v xml:space="preserve">Zagreb VI-Za poreze građana </v>
          </cell>
          <cell r="D140" t="str">
            <v>Zagreb</v>
          </cell>
        </row>
        <row r="141">
          <cell r="C141" t="str">
            <v xml:space="preserve">Zagreb V-Novi Zagreb </v>
          </cell>
          <cell r="D141" t="str">
            <v>Zagreb</v>
          </cell>
        </row>
        <row r="142">
          <cell r="C142" t="str">
            <v xml:space="preserve">Zagreb V-Pešćenica </v>
          </cell>
          <cell r="D142" t="str">
            <v>Zagreb</v>
          </cell>
        </row>
        <row r="143">
          <cell r="C143" t="str">
            <v>Zaprešić</v>
          </cell>
          <cell r="D143" t="str">
            <v>Zagreb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orezna-uprava.hr/" TargetMode="External"/><Relationship Id="rId2" Type="http://schemas.openxmlformats.org/officeDocument/2006/relationships/hyperlink" Target="http://www.erstebank.hr/" TargetMode="External"/><Relationship Id="rId1" Type="http://schemas.openxmlformats.org/officeDocument/2006/relationships/hyperlink" Target="http://www.pu.mfin.hr/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45"/>
  <sheetViews>
    <sheetView tabSelected="1" view="pageBreakPreview" topLeftCell="A19" zoomScaleNormal="100" zoomScaleSheetLayoutView="100" workbookViewId="0">
      <selection activeCell="B32" sqref="B32:F32"/>
    </sheetView>
  </sheetViews>
  <sheetFormatPr defaultColWidth="9.140625" defaultRowHeight="12.75" x14ac:dyDescent="0.2"/>
  <cols>
    <col min="1" max="1" width="2.5703125" style="30" customWidth="1"/>
    <col min="2" max="2" width="2.28515625" style="30" customWidth="1"/>
    <col min="3" max="3" width="11.42578125" style="30" customWidth="1"/>
    <col min="4" max="4" width="2.28515625" style="30" customWidth="1"/>
    <col min="5" max="5" width="11.42578125" style="30" customWidth="1"/>
    <col min="6" max="6" width="3.42578125" style="30" customWidth="1"/>
    <col min="7" max="7" width="3.7109375" style="30" customWidth="1"/>
    <col min="8" max="8" width="6.5703125" style="30" customWidth="1"/>
    <col min="9" max="9" width="5.140625" style="30" customWidth="1"/>
    <col min="10" max="10" width="8.5703125" style="30" customWidth="1"/>
    <col min="11" max="11" width="4.140625" style="30" customWidth="1"/>
    <col min="12" max="12" width="2" style="30" customWidth="1"/>
    <col min="13" max="13" width="6.28515625" style="30" customWidth="1"/>
    <col min="14" max="14" width="4.5703125" style="30" customWidth="1"/>
    <col min="15" max="15" width="1.7109375" style="30" customWidth="1"/>
    <col min="16" max="16" width="8" style="31" customWidth="1"/>
    <col min="17" max="17" width="13.85546875" style="30" customWidth="1"/>
    <col min="18" max="18" width="9.140625" style="30"/>
    <col min="19" max="19" width="47.28515625" style="30" hidden="1" customWidth="1"/>
    <col min="20" max="16384" width="9.140625" style="30"/>
  </cols>
  <sheetData>
    <row r="1" spans="1:21" s="13" customFormat="1" ht="18" customHeight="1" x14ac:dyDescent="0.2">
      <c r="A1" s="349" t="s">
        <v>4</v>
      </c>
      <c r="B1" s="349"/>
      <c r="C1" s="349"/>
      <c r="D1" s="349"/>
      <c r="E1" s="349"/>
      <c r="F1" s="349"/>
      <c r="G1" s="349"/>
      <c r="H1" s="349"/>
      <c r="I1" s="162"/>
      <c r="J1" s="162"/>
      <c r="K1" s="161"/>
      <c r="L1" s="161"/>
      <c r="M1" s="161"/>
      <c r="N1" s="163"/>
      <c r="O1" s="162"/>
      <c r="P1" s="356" t="s">
        <v>476</v>
      </c>
      <c r="Q1" s="357"/>
    </row>
    <row r="2" spans="1:21" s="13" customFormat="1" ht="12" customHeight="1" x14ac:dyDescent="0.2">
      <c r="A2" s="349" t="s">
        <v>46</v>
      </c>
      <c r="B2" s="349"/>
      <c r="C2" s="349"/>
      <c r="D2" s="349"/>
      <c r="E2" s="349"/>
      <c r="F2" s="349"/>
      <c r="G2" s="349"/>
      <c r="H2" s="349"/>
      <c r="I2" s="162"/>
      <c r="J2" s="162"/>
      <c r="K2" s="162"/>
      <c r="L2" s="162"/>
      <c r="M2" s="162"/>
      <c r="N2" s="163"/>
      <c r="O2" s="162"/>
      <c r="P2" s="162"/>
      <c r="Q2" s="162"/>
    </row>
    <row r="3" spans="1:21" s="13" customFormat="1" ht="4.5" customHeight="1" x14ac:dyDescent="0.2">
      <c r="A3" s="161"/>
      <c r="B3" s="161"/>
      <c r="C3" s="161"/>
      <c r="D3" s="161"/>
      <c r="E3" s="161"/>
      <c r="F3" s="161"/>
      <c r="G3" s="161"/>
      <c r="H3" s="161"/>
      <c r="I3" s="162"/>
      <c r="J3" s="162"/>
      <c r="K3" s="162"/>
      <c r="L3" s="162"/>
      <c r="M3" s="162"/>
      <c r="N3" s="163"/>
      <c r="O3" s="162"/>
      <c r="P3" s="162"/>
      <c r="Q3" s="162"/>
    </row>
    <row r="4" spans="1:21" s="13" customFormat="1" ht="18" customHeight="1" x14ac:dyDescent="0.2">
      <c r="A4" s="349" t="s">
        <v>5</v>
      </c>
      <c r="B4" s="349"/>
      <c r="C4" s="349"/>
      <c r="D4" s="348"/>
      <c r="E4" s="348"/>
      <c r="F4" s="348"/>
      <c r="G4" s="348"/>
      <c r="H4" s="348"/>
      <c r="I4" s="164"/>
      <c r="J4" s="164"/>
      <c r="K4" s="164"/>
      <c r="L4" s="164"/>
      <c r="M4" s="164"/>
      <c r="N4" s="164"/>
      <c r="O4" s="163"/>
      <c r="P4" s="162"/>
      <c r="Q4" s="162"/>
      <c r="S4" s="191"/>
    </row>
    <row r="5" spans="1:21" s="13" customFormat="1" ht="18" customHeight="1" x14ac:dyDescent="0.2">
      <c r="A5" s="349" t="s">
        <v>6</v>
      </c>
      <c r="B5" s="349"/>
      <c r="C5" s="349"/>
      <c r="D5" s="330"/>
      <c r="E5" s="330"/>
      <c r="F5" s="330"/>
      <c r="G5" s="330"/>
      <c r="H5" s="330"/>
      <c r="I5" s="165"/>
      <c r="J5" s="165"/>
      <c r="K5" s="165"/>
      <c r="L5" s="165"/>
      <c r="M5" s="165"/>
      <c r="N5" s="165"/>
      <c r="O5" s="162"/>
      <c r="P5" s="162"/>
      <c r="Q5" s="162"/>
      <c r="S5" s="190"/>
    </row>
    <row r="6" spans="1:21" s="14" customFormat="1" ht="34.5" customHeight="1" x14ac:dyDescent="0.2">
      <c r="A6" s="367" t="s">
        <v>644</v>
      </c>
      <c r="B6" s="367"/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S6" s="190"/>
    </row>
    <row r="7" spans="1:21" s="15" customFormat="1" ht="17.25" customHeight="1" x14ac:dyDescent="0.2">
      <c r="A7" s="306" t="s">
        <v>191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29"/>
      <c r="S7" s="190"/>
    </row>
    <row r="8" spans="1:21" s="16" customFormat="1" ht="17.25" customHeight="1" x14ac:dyDescent="0.2">
      <c r="A8" s="373" t="s">
        <v>264</v>
      </c>
      <c r="B8" s="369"/>
      <c r="C8" s="369"/>
      <c r="D8" s="369"/>
      <c r="E8" s="369"/>
      <c r="F8" s="369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52"/>
      <c r="S8" s="191" t="s">
        <v>409</v>
      </c>
    </row>
    <row r="9" spans="1:21" s="16" customFormat="1" ht="17.25" customHeight="1" x14ac:dyDescent="0.2">
      <c r="A9" s="317" t="s">
        <v>441</v>
      </c>
      <c r="B9" s="318"/>
      <c r="C9" s="318"/>
      <c r="D9" s="374"/>
      <c r="E9" s="374"/>
      <c r="F9" s="374"/>
      <c r="G9" s="353"/>
      <c r="H9" s="353"/>
      <c r="I9" s="353"/>
      <c r="J9" s="314"/>
      <c r="K9" s="314"/>
      <c r="L9" s="314"/>
      <c r="M9" s="314"/>
      <c r="N9" s="314"/>
      <c r="O9" s="314"/>
      <c r="P9" s="314"/>
      <c r="Q9" s="316"/>
      <c r="S9" s="190" t="s">
        <v>410</v>
      </c>
    </row>
    <row r="10" spans="1:21" s="16" customFormat="1" ht="17.25" customHeight="1" x14ac:dyDescent="0.2">
      <c r="A10" s="317" t="s">
        <v>348</v>
      </c>
      <c r="B10" s="318"/>
      <c r="C10" s="318"/>
      <c r="D10" s="331"/>
      <c r="E10" s="331"/>
      <c r="F10" s="343"/>
      <c r="G10" s="343"/>
      <c r="H10" s="343"/>
      <c r="I10" s="331"/>
      <c r="J10" s="350" t="s">
        <v>443</v>
      </c>
      <c r="K10" s="350"/>
      <c r="L10" s="331"/>
      <c r="M10" s="331"/>
      <c r="N10" s="331"/>
      <c r="O10" s="331"/>
      <c r="P10" s="331"/>
      <c r="Q10" s="332"/>
      <c r="S10" s="190" t="s">
        <v>411</v>
      </c>
    </row>
    <row r="11" spans="1:21" s="16" customFormat="1" ht="17.25" customHeight="1" x14ac:dyDescent="0.2">
      <c r="A11" s="317" t="s">
        <v>267</v>
      </c>
      <c r="B11" s="318"/>
      <c r="C11" s="318"/>
      <c r="D11" s="369"/>
      <c r="E11" s="369"/>
      <c r="F11" s="358" t="s">
        <v>439</v>
      </c>
      <c r="G11" s="358"/>
      <c r="H11" s="101" t="s">
        <v>312</v>
      </c>
      <c r="I11" s="188"/>
      <c r="J11" s="351" t="s">
        <v>268</v>
      </c>
      <c r="K11" s="351"/>
      <c r="L11" s="368"/>
      <c r="M11" s="368"/>
      <c r="N11" s="119" t="s">
        <v>48</v>
      </c>
      <c r="O11" s="370"/>
      <c r="P11" s="371"/>
      <c r="Q11" s="372"/>
      <c r="S11" s="190" t="s">
        <v>412</v>
      </c>
    </row>
    <row r="12" spans="1:21" s="16" customFormat="1" ht="17.25" customHeight="1" x14ac:dyDescent="0.2">
      <c r="A12" s="218" t="s">
        <v>442</v>
      </c>
      <c r="B12" s="219"/>
      <c r="C12" s="219"/>
      <c r="D12" s="219"/>
      <c r="E12" s="219"/>
      <c r="F12" s="219"/>
      <c r="G12" s="219"/>
      <c r="H12" s="219"/>
      <c r="I12" s="219"/>
      <c r="J12" s="219"/>
      <c r="K12" s="101"/>
      <c r="L12" s="102"/>
      <c r="M12" s="101" t="s">
        <v>309</v>
      </c>
      <c r="N12" s="101" t="s">
        <v>440</v>
      </c>
      <c r="O12" s="102"/>
      <c r="P12" s="102"/>
      <c r="Q12" s="103"/>
      <c r="S12" s="190" t="s">
        <v>413</v>
      </c>
    </row>
    <row r="13" spans="1:21" s="16" customFormat="1" ht="17.25" customHeight="1" x14ac:dyDescent="0.2">
      <c r="A13" s="335" t="s">
        <v>258</v>
      </c>
      <c r="B13" s="336"/>
      <c r="C13" s="336"/>
      <c r="D13" s="336"/>
      <c r="E13" s="336"/>
      <c r="F13" s="336"/>
      <c r="G13" s="336"/>
      <c r="H13" s="336"/>
      <c r="I13" s="337"/>
      <c r="J13" s="337"/>
      <c r="K13" s="337"/>
      <c r="L13" s="336"/>
      <c r="M13" s="337"/>
      <c r="N13" s="337"/>
      <c r="O13" s="337"/>
      <c r="P13" s="336"/>
      <c r="Q13" s="365"/>
      <c r="S13" s="190" t="s">
        <v>414</v>
      </c>
    </row>
    <row r="14" spans="1:21" s="20" customFormat="1" ht="20.25" customHeight="1" x14ac:dyDescent="0.2">
      <c r="A14" s="17" t="s">
        <v>243</v>
      </c>
      <c r="B14" s="339" t="s">
        <v>448</v>
      </c>
      <c r="C14" s="339"/>
      <c r="D14" s="339"/>
      <c r="E14" s="339"/>
      <c r="F14" s="339" t="s">
        <v>444</v>
      </c>
      <c r="G14" s="339"/>
      <c r="H14" s="339"/>
      <c r="I14" s="339" t="s">
        <v>445</v>
      </c>
      <c r="J14" s="339"/>
      <c r="K14" s="339"/>
      <c r="L14" s="339" t="s">
        <v>446</v>
      </c>
      <c r="M14" s="339"/>
      <c r="N14" s="339"/>
      <c r="O14" s="339"/>
      <c r="P14" s="339"/>
      <c r="Q14" s="19" t="s">
        <v>447</v>
      </c>
      <c r="S14" s="190" t="s">
        <v>415</v>
      </c>
      <c r="U14" s="16"/>
    </row>
    <row r="15" spans="1:21" s="16" customFormat="1" ht="17.25" customHeight="1" x14ac:dyDescent="0.2">
      <c r="A15" s="9" t="s">
        <v>21</v>
      </c>
      <c r="B15" s="21" t="s">
        <v>47</v>
      </c>
      <c r="C15" s="125"/>
      <c r="D15" s="22" t="s">
        <v>48</v>
      </c>
      <c r="E15" s="120"/>
      <c r="F15" s="333"/>
      <c r="G15" s="333"/>
      <c r="H15" s="333"/>
      <c r="I15" s="334"/>
      <c r="J15" s="334"/>
      <c r="K15" s="334"/>
      <c r="L15" s="334"/>
      <c r="M15" s="334"/>
      <c r="N15" s="334"/>
      <c r="O15" s="334"/>
      <c r="P15" s="334"/>
      <c r="Q15" s="121"/>
      <c r="S15" s="190" t="s">
        <v>416</v>
      </c>
    </row>
    <row r="16" spans="1:21" s="16" customFormat="1" ht="17.25" customHeight="1" x14ac:dyDescent="0.2">
      <c r="A16" s="9" t="s">
        <v>22</v>
      </c>
      <c r="B16" s="21" t="s">
        <v>47</v>
      </c>
      <c r="C16" s="125"/>
      <c r="D16" s="22" t="s">
        <v>48</v>
      </c>
      <c r="E16" s="120"/>
      <c r="F16" s="333"/>
      <c r="G16" s="333"/>
      <c r="H16" s="333"/>
      <c r="I16" s="334"/>
      <c r="J16" s="334"/>
      <c r="K16" s="334"/>
      <c r="L16" s="354"/>
      <c r="M16" s="354"/>
      <c r="N16" s="354"/>
      <c r="O16" s="354"/>
      <c r="P16" s="354"/>
      <c r="Q16" s="122"/>
      <c r="S16" s="190" t="s">
        <v>417</v>
      </c>
    </row>
    <row r="17" spans="1:22" s="16" customFormat="1" ht="17.25" customHeight="1" x14ac:dyDescent="0.2">
      <c r="A17" s="9" t="s">
        <v>23</v>
      </c>
      <c r="B17" s="21" t="s">
        <v>47</v>
      </c>
      <c r="C17" s="125"/>
      <c r="D17" s="22" t="s">
        <v>48</v>
      </c>
      <c r="E17" s="120"/>
      <c r="F17" s="333"/>
      <c r="G17" s="333"/>
      <c r="H17" s="333"/>
      <c r="I17" s="334"/>
      <c r="J17" s="334"/>
      <c r="K17" s="282"/>
      <c r="L17" s="334"/>
      <c r="M17" s="334"/>
      <c r="N17" s="334"/>
      <c r="O17" s="334"/>
      <c r="P17" s="334"/>
      <c r="Q17" s="121"/>
      <c r="R17" s="98"/>
      <c r="S17" s="190" t="s">
        <v>418</v>
      </c>
    </row>
    <row r="18" spans="1:22" s="16" customFormat="1" ht="17.25" customHeight="1" x14ac:dyDescent="0.2">
      <c r="A18" s="335" t="s">
        <v>259</v>
      </c>
      <c r="B18" s="336"/>
      <c r="C18" s="336"/>
      <c r="D18" s="336"/>
      <c r="E18" s="336"/>
      <c r="F18" s="336"/>
      <c r="G18" s="336"/>
      <c r="H18" s="336"/>
      <c r="I18" s="336"/>
      <c r="J18" s="336"/>
      <c r="K18" s="336"/>
      <c r="L18" s="337"/>
      <c r="M18" s="337"/>
      <c r="N18" s="337"/>
      <c r="O18" s="337"/>
      <c r="P18" s="337"/>
      <c r="Q18" s="338"/>
      <c r="S18" s="190" t="s">
        <v>419</v>
      </c>
      <c r="T18" s="20"/>
      <c r="V18" s="20"/>
    </row>
    <row r="19" spans="1:22" s="20" customFormat="1" ht="20.25" customHeight="1" x14ac:dyDescent="0.2">
      <c r="A19" s="17" t="s">
        <v>243</v>
      </c>
      <c r="B19" s="339" t="s">
        <v>449</v>
      </c>
      <c r="C19" s="339"/>
      <c r="D19" s="339"/>
      <c r="E19" s="339"/>
      <c r="F19" s="340" t="s">
        <v>266</v>
      </c>
      <c r="G19" s="339"/>
      <c r="H19" s="339" t="s">
        <v>450</v>
      </c>
      <c r="I19" s="355"/>
      <c r="J19" s="355"/>
      <c r="K19" s="355"/>
      <c r="L19" s="355"/>
      <c r="M19" s="355"/>
      <c r="N19" s="339"/>
      <c r="O19" s="339"/>
      <c r="P19" s="340" t="s">
        <v>451</v>
      </c>
      <c r="Q19" s="341"/>
      <c r="S19" s="190" t="s">
        <v>420</v>
      </c>
      <c r="T19" s="16"/>
      <c r="U19" s="16"/>
      <c r="V19" s="16"/>
    </row>
    <row r="20" spans="1:22" s="16" customFormat="1" ht="16.5" customHeight="1" x14ac:dyDescent="0.2">
      <c r="A20" s="10" t="s">
        <v>21</v>
      </c>
      <c r="B20" s="109" t="s">
        <v>47</v>
      </c>
      <c r="C20" s="124"/>
      <c r="D20" s="110" t="s">
        <v>48</v>
      </c>
      <c r="E20" s="123"/>
      <c r="F20" s="310"/>
      <c r="G20" s="311"/>
      <c r="H20" s="111"/>
      <c r="I20" s="189" t="s">
        <v>310</v>
      </c>
      <c r="J20" s="112"/>
      <c r="K20" s="189" t="s">
        <v>311</v>
      </c>
      <c r="L20" s="112"/>
      <c r="M20" s="112"/>
      <c r="N20" s="112"/>
      <c r="O20" s="113"/>
      <c r="P20" s="346"/>
      <c r="Q20" s="347"/>
      <c r="S20" s="190" t="s">
        <v>421</v>
      </c>
    </row>
    <row r="21" spans="1:22" s="16" customFormat="1" ht="0.75" customHeight="1" x14ac:dyDescent="0.2">
      <c r="A21" s="114"/>
      <c r="B21" s="115"/>
      <c r="C21" s="128"/>
      <c r="D21" s="116"/>
      <c r="E21" s="129"/>
      <c r="F21" s="130"/>
      <c r="G21" s="131"/>
      <c r="H21" s="117"/>
      <c r="I21" s="108"/>
      <c r="J21" s="107"/>
      <c r="K21" s="108"/>
      <c r="L21" s="107"/>
      <c r="M21" s="107"/>
      <c r="N21" s="107"/>
      <c r="O21" s="118"/>
      <c r="P21" s="132" t="s">
        <v>313</v>
      </c>
      <c r="Q21" s="133"/>
      <c r="S21" s="190" t="s">
        <v>422</v>
      </c>
    </row>
    <row r="22" spans="1:22" s="16" customFormat="1" ht="17.25" customHeight="1" x14ac:dyDescent="0.2">
      <c r="A22" s="9" t="s">
        <v>22</v>
      </c>
      <c r="B22" s="21" t="s">
        <v>47</v>
      </c>
      <c r="C22" s="125"/>
      <c r="D22" s="22" t="s">
        <v>48</v>
      </c>
      <c r="E22" s="120"/>
      <c r="F22" s="325"/>
      <c r="G22" s="326"/>
      <c r="H22" s="104"/>
      <c r="I22" s="101" t="s">
        <v>310</v>
      </c>
      <c r="J22" s="101"/>
      <c r="K22" s="101" t="s">
        <v>311</v>
      </c>
      <c r="L22" s="102"/>
      <c r="M22" s="102"/>
      <c r="N22" s="102"/>
      <c r="O22" s="105"/>
      <c r="P22" s="312"/>
      <c r="Q22" s="313"/>
      <c r="S22" s="190" t="s">
        <v>423</v>
      </c>
    </row>
    <row r="23" spans="1:22" s="16" customFormat="1" ht="17.25" customHeight="1" x14ac:dyDescent="0.2">
      <c r="A23" s="317" t="s">
        <v>263</v>
      </c>
      <c r="B23" s="318"/>
      <c r="C23" s="318"/>
      <c r="D23" s="314"/>
      <c r="E23" s="314"/>
      <c r="F23" s="314"/>
      <c r="G23" s="314"/>
      <c r="H23" s="314"/>
      <c r="I23" s="315"/>
      <c r="J23" s="315"/>
      <c r="K23" s="315"/>
      <c r="L23" s="315"/>
      <c r="M23" s="315"/>
      <c r="N23" s="314"/>
      <c r="O23" s="314"/>
      <c r="P23" s="314"/>
      <c r="Q23" s="316"/>
      <c r="S23" s="190" t="s">
        <v>424</v>
      </c>
    </row>
    <row r="24" spans="1:22" s="16" customFormat="1" ht="17.25" customHeight="1" x14ac:dyDescent="0.2">
      <c r="A24" s="194" t="s">
        <v>50</v>
      </c>
      <c r="B24" s="195"/>
      <c r="C24" s="196"/>
      <c r="D24" s="25"/>
      <c r="E24" s="26"/>
      <c r="F24" s="314" t="s">
        <v>409</v>
      </c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6"/>
      <c r="S24" s="190" t="s">
        <v>425</v>
      </c>
    </row>
    <row r="25" spans="1:22" s="16" customFormat="1" ht="17.25" customHeight="1" x14ac:dyDescent="0.2">
      <c r="A25" s="317" t="s">
        <v>265</v>
      </c>
      <c r="B25" s="318"/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45"/>
      <c r="S25" s="190" t="s">
        <v>426</v>
      </c>
    </row>
    <row r="26" spans="1:22" s="16" customFormat="1" ht="17.25" customHeight="1" x14ac:dyDescent="0.2">
      <c r="A26" s="24" t="s">
        <v>194</v>
      </c>
      <c r="B26" s="25"/>
      <c r="C26" s="25"/>
      <c r="D26" s="25"/>
      <c r="E26" s="26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2"/>
      <c r="S26" s="217" t="s">
        <v>427</v>
      </c>
    </row>
    <row r="27" spans="1:22" s="16" customFormat="1" ht="17.25" customHeight="1" x14ac:dyDescent="0.2">
      <c r="A27" s="24" t="s">
        <v>195</v>
      </c>
      <c r="B27" s="25"/>
      <c r="C27" s="25"/>
      <c r="D27" s="25"/>
      <c r="E27" s="25"/>
      <c r="F27" s="25"/>
      <c r="G27" s="25"/>
      <c r="H27" s="26"/>
      <c r="I27" s="331"/>
      <c r="J27" s="331"/>
      <c r="K27" s="331"/>
      <c r="L27" s="331"/>
      <c r="M27" s="331"/>
      <c r="N27" s="331"/>
      <c r="O27" s="331"/>
      <c r="P27" s="331"/>
      <c r="Q27" s="332"/>
      <c r="S27" s="190" t="s">
        <v>428</v>
      </c>
    </row>
    <row r="28" spans="1:22" s="16" customFormat="1" ht="17.25" customHeight="1" x14ac:dyDescent="0.2">
      <c r="A28" s="27" t="s">
        <v>349</v>
      </c>
      <c r="B28" s="28"/>
      <c r="C28" s="3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4"/>
      <c r="S28" s="190" t="s">
        <v>429</v>
      </c>
      <c r="T28" s="15"/>
      <c r="V28" s="15"/>
    </row>
    <row r="29" spans="1:22" s="15" customFormat="1" ht="17.25" customHeight="1" x14ac:dyDescent="0.2">
      <c r="A29" s="306" t="s">
        <v>196</v>
      </c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29"/>
      <c r="S29" s="190" t="s">
        <v>430</v>
      </c>
      <c r="T29" s="20"/>
      <c r="U29" s="16"/>
      <c r="V29" s="20"/>
    </row>
    <row r="30" spans="1:22" s="20" customFormat="1" ht="20.25" customHeight="1" x14ac:dyDescent="0.2">
      <c r="A30" s="361" t="s">
        <v>243</v>
      </c>
      <c r="B30" s="319" t="s">
        <v>49</v>
      </c>
      <c r="C30" s="320"/>
      <c r="D30" s="320"/>
      <c r="E30" s="320"/>
      <c r="F30" s="321"/>
      <c r="G30" s="319" t="s">
        <v>350</v>
      </c>
      <c r="H30" s="320"/>
      <c r="I30" s="321"/>
      <c r="J30" s="363" t="s">
        <v>452</v>
      </c>
      <c r="K30" s="327" t="s">
        <v>269</v>
      </c>
      <c r="L30" s="327"/>
      <c r="M30" s="366" t="s">
        <v>453</v>
      </c>
      <c r="N30" s="366"/>
      <c r="O30" s="322" t="s">
        <v>270</v>
      </c>
      <c r="P30" s="323"/>
      <c r="Q30" s="342"/>
      <c r="S30" s="190" t="s">
        <v>431</v>
      </c>
      <c r="U30" s="16"/>
    </row>
    <row r="31" spans="1:22" s="20" customFormat="1" ht="28.5" customHeight="1" x14ac:dyDescent="0.2">
      <c r="A31" s="362"/>
      <c r="B31" s="322"/>
      <c r="C31" s="323"/>
      <c r="D31" s="323"/>
      <c r="E31" s="323"/>
      <c r="F31" s="324"/>
      <c r="G31" s="322"/>
      <c r="H31" s="323"/>
      <c r="I31" s="324"/>
      <c r="J31" s="327"/>
      <c r="K31" s="328"/>
      <c r="L31" s="328"/>
      <c r="M31" s="340"/>
      <c r="N31" s="340"/>
      <c r="O31" s="340" t="s">
        <v>350</v>
      </c>
      <c r="P31" s="340"/>
      <c r="Q31" s="19" t="s">
        <v>271</v>
      </c>
      <c r="S31" s="190" t="s">
        <v>432</v>
      </c>
      <c r="T31" s="16"/>
      <c r="U31" s="16"/>
      <c r="V31" s="16"/>
    </row>
    <row r="32" spans="1:22" s="16" customFormat="1" ht="21.75" customHeight="1" x14ac:dyDescent="0.2">
      <c r="A32" s="9" t="s">
        <v>21</v>
      </c>
      <c r="B32" s="284"/>
      <c r="C32" s="301"/>
      <c r="D32" s="301"/>
      <c r="E32" s="301"/>
      <c r="F32" s="285"/>
      <c r="G32" s="282"/>
      <c r="H32" s="305"/>
      <c r="I32" s="283"/>
      <c r="J32" s="8"/>
      <c r="K32" s="282"/>
      <c r="L32" s="283"/>
      <c r="M32" s="284"/>
      <c r="N32" s="285"/>
      <c r="O32" s="282"/>
      <c r="P32" s="305"/>
      <c r="Q32" s="126"/>
      <c r="S32" s="190" t="s">
        <v>433</v>
      </c>
    </row>
    <row r="33" spans="1:22" s="16" customFormat="1" ht="21.75" customHeight="1" x14ac:dyDescent="0.2">
      <c r="A33" s="9" t="s">
        <v>22</v>
      </c>
      <c r="B33" s="284"/>
      <c r="C33" s="301"/>
      <c r="D33" s="301"/>
      <c r="E33" s="301"/>
      <c r="F33" s="285"/>
      <c r="G33" s="282"/>
      <c r="H33" s="305"/>
      <c r="I33" s="283"/>
      <c r="J33" s="8"/>
      <c r="K33" s="282"/>
      <c r="L33" s="283"/>
      <c r="M33" s="284"/>
      <c r="N33" s="285"/>
      <c r="O33" s="282"/>
      <c r="P33" s="283"/>
      <c r="Q33" s="126"/>
      <c r="S33" s="190" t="s">
        <v>434</v>
      </c>
    </row>
    <row r="34" spans="1:22" s="16" customFormat="1" ht="21.75" customHeight="1" x14ac:dyDescent="0.2">
      <c r="A34" s="9" t="s">
        <v>23</v>
      </c>
      <c r="B34" s="284"/>
      <c r="C34" s="301"/>
      <c r="D34" s="301"/>
      <c r="E34" s="301"/>
      <c r="F34" s="285"/>
      <c r="G34" s="282"/>
      <c r="H34" s="305"/>
      <c r="I34" s="283"/>
      <c r="J34" s="8"/>
      <c r="K34" s="282"/>
      <c r="L34" s="283"/>
      <c r="M34" s="284"/>
      <c r="N34" s="285"/>
      <c r="O34" s="282"/>
      <c r="P34" s="283"/>
      <c r="Q34" s="126"/>
      <c r="S34" s="190" t="s">
        <v>438</v>
      </c>
    </row>
    <row r="35" spans="1:22" s="16" customFormat="1" ht="21.75" customHeight="1" x14ac:dyDescent="0.2">
      <c r="A35" s="9" t="s">
        <v>30</v>
      </c>
      <c r="B35" s="284"/>
      <c r="C35" s="301"/>
      <c r="D35" s="301"/>
      <c r="E35" s="301"/>
      <c r="F35" s="285"/>
      <c r="G35" s="282"/>
      <c r="H35" s="305"/>
      <c r="I35" s="283"/>
      <c r="J35" s="8"/>
      <c r="K35" s="282"/>
      <c r="L35" s="283"/>
      <c r="M35" s="284"/>
      <c r="N35" s="285"/>
      <c r="O35" s="282"/>
      <c r="P35" s="283"/>
      <c r="Q35" s="126"/>
      <c r="S35" s="190" t="s">
        <v>435</v>
      </c>
    </row>
    <row r="36" spans="1:22" s="16" customFormat="1" ht="21.75" customHeight="1" x14ac:dyDescent="0.2">
      <c r="A36" s="9" t="s">
        <v>31</v>
      </c>
      <c r="B36" s="284"/>
      <c r="C36" s="301"/>
      <c r="D36" s="301"/>
      <c r="E36" s="301"/>
      <c r="F36" s="285"/>
      <c r="G36" s="282"/>
      <c r="H36" s="305"/>
      <c r="I36" s="283"/>
      <c r="J36" s="8"/>
      <c r="K36" s="282"/>
      <c r="L36" s="283"/>
      <c r="M36" s="284"/>
      <c r="N36" s="285"/>
      <c r="O36" s="282"/>
      <c r="P36" s="283"/>
      <c r="Q36" s="126"/>
      <c r="S36" s="190" t="s">
        <v>436</v>
      </c>
    </row>
    <row r="37" spans="1:22" s="16" customFormat="1" ht="21.75" customHeight="1" x14ac:dyDescent="0.2">
      <c r="A37" s="9" t="s">
        <v>32</v>
      </c>
      <c r="B37" s="284"/>
      <c r="C37" s="301"/>
      <c r="D37" s="301"/>
      <c r="E37" s="301"/>
      <c r="F37" s="285"/>
      <c r="G37" s="282"/>
      <c r="H37" s="305"/>
      <c r="I37" s="283"/>
      <c r="J37" s="8"/>
      <c r="K37" s="282"/>
      <c r="L37" s="283"/>
      <c r="M37" s="284"/>
      <c r="N37" s="285"/>
      <c r="O37" s="282"/>
      <c r="P37" s="283"/>
      <c r="Q37" s="126"/>
      <c r="S37" s="190" t="s">
        <v>437</v>
      </c>
    </row>
    <row r="38" spans="1:22" s="16" customFormat="1" ht="21.75" customHeight="1" x14ac:dyDescent="0.2">
      <c r="A38" s="10" t="s">
        <v>33</v>
      </c>
      <c r="B38" s="284"/>
      <c r="C38" s="301"/>
      <c r="D38" s="301"/>
      <c r="E38" s="301"/>
      <c r="F38" s="285"/>
      <c r="G38" s="282"/>
      <c r="H38" s="305"/>
      <c r="I38" s="283"/>
      <c r="J38" s="11"/>
      <c r="K38" s="282"/>
      <c r="L38" s="283"/>
      <c r="M38" s="284"/>
      <c r="N38" s="285"/>
      <c r="O38" s="282"/>
      <c r="P38" s="283"/>
      <c r="Q38" s="127"/>
      <c r="T38" s="15"/>
      <c r="U38" s="15"/>
      <c r="V38" s="15"/>
    </row>
    <row r="39" spans="1:22" s="15" customFormat="1" ht="17.25" customHeight="1" x14ac:dyDescent="0.2">
      <c r="A39" s="306" t="s">
        <v>197</v>
      </c>
      <c r="B39" s="307"/>
      <c r="C39" s="307"/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8" t="s">
        <v>19</v>
      </c>
      <c r="O39" s="308"/>
      <c r="P39" s="308"/>
      <c r="Q39" s="309"/>
      <c r="S39" s="16"/>
      <c r="T39" s="16"/>
      <c r="U39" s="16"/>
      <c r="V39" s="16"/>
    </row>
    <row r="40" spans="1:22" s="16" customFormat="1" ht="16.5" customHeight="1" x14ac:dyDescent="0.2">
      <c r="A40" s="298" t="s">
        <v>207</v>
      </c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300"/>
      <c r="N40" s="302"/>
      <c r="O40" s="303"/>
      <c r="P40" s="303"/>
      <c r="Q40" s="304"/>
    </row>
    <row r="41" spans="1:22" s="16" customFormat="1" ht="16.5" customHeight="1" x14ac:dyDescent="0.2">
      <c r="A41" s="289" t="s">
        <v>370</v>
      </c>
      <c r="B41" s="290"/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1"/>
      <c r="N41" s="295"/>
      <c r="O41" s="296"/>
      <c r="P41" s="296"/>
      <c r="Q41" s="297"/>
      <c r="S41" s="30"/>
    </row>
    <row r="42" spans="1:22" s="16" customFormat="1" ht="16.5" customHeight="1" x14ac:dyDescent="0.2">
      <c r="A42" s="292" t="s">
        <v>371</v>
      </c>
      <c r="B42" s="293"/>
      <c r="C42" s="293"/>
      <c r="D42" s="293"/>
      <c r="E42" s="293"/>
      <c r="F42" s="293"/>
      <c r="G42" s="293"/>
      <c r="H42" s="293"/>
      <c r="I42" s="293"/>
      <c r="J42" s="293"/>
      <c r="K42" s="293"/>
      <c r="L42" s="293"/>
      <c r="M42" s="294"/>
      <c r="N42" s="286">
        <f>SUM(N40:Q41)</f>
        <v>0</v>
      </c>
      <c r="O42" s="287"/>
      <c r="P42" s="287"/>
      <c r="Q42" s="288"/>
      <c r="S42" s="32"/>
      <c r="T42" s="30"/>
      <c r="U42" s="30"/>
      <c r="V42" s="30"/>
    </row>
    <row r="43" spans="1:22" ht="13.5" customHeight="1" x14ac:dyDescent="0.2">
      <c r="A43" s="360" t="s">
        <v>198</v>
      </c>
      <c r="B43" s="360"/>
      <c r="C43" s="360"/>
      <c r="D43" s="360"/>
      <c r="E43" s="360"/>
      <c r="F43" s="360"/>
      <c r="G43" s="360"/>
      <c r="H43" s="360"/>
      <c r="I43" s="166"/>
      <c r="J43" s="166"/>
      <c r="K43" s="166"/>
      <c r="L43" s="166"/>
      <c r="M43" s="166"/>
      <c r="N43" s="166"/>
      <c r="O43" s="166"/>
      <c r="P43" s="167"/>
      <c r="Q43" s="166"/>
      <c r="S43" s="32"/>
      <c r="T43" s="32"/>
      <c r="U43" s="32"/>
      <c r="V43" s="32"/>
    </row>
    <row r="44" spans="1:22" s="32" customFormat="1" ht="31.5" customHeight="1" x14ac:dyDescent="0.2">
      <c r="A44" s="220">
        <v>1</v>
      </c>
      <c r="B44" s="364" t="s">
        <v>454</v>
      </c>
      <c r="C44" s="364"/>
      <c r="D44" s="364"/>
      <c r="E44" s="364"/>
      <c r="F44" s="364"/>
      <c r="G44" s="364"/>
      <c r="H44" s="364"/>
      <c r="I44" s="364"/>
      <c r="J44" s="364"/>
      <c r="K44" s="364"/>
      <c r="L44" s="364"/>
      <c r="M44" s="364"/>
      <c r="N44" s="364"/>
      <c r="O44" s="364"/>
      <c r="P44" s="364"/>
      <c r="Q44" s="364"/>
      <c r="S44" s="30"/>
    </row>
    <row r="45" spans="1:22" s="32" customFormat="1" ht="12.75" customHeight="1" x14ac:dyDescent="0.2">
      <c r="A45" s="168">
        <v>2</v>
      </c>
      <c r="B45" s="359" t="s">
        <v>272</v>
      </c>
      <c r="C45" s="359"/>
      <c r="D45" s="359"/>
      <c r="E45" s="359"/>
      <c r="F45" s="359"/>
      <c r="G45" s="359"/>
      <c r="H45" s="359"/>
      <c r="I45" s="359"/>
      <c r="J45" s="359"/>
      <c r="K45" s="359"/>
      <c r="L45" s="359"/>
      <c r="M45" s="359"/>
      <c r="N45" s="169"/>
      <c r="O45" s="170"/>
      <c r="P45" s="171"/>
      <c r="Q45" s="170"/>
      <c r="S45" s="30"/>
      <c r="T45" s="30"/>
      <c r="U45" s="30"/>
      <c r="V45" s="30"/>
    </row>
  </sheetData>
  <sheetProtection password="F6D5" sheet="1" objects="1" scenarios="1" selectLockedCells="1"/>
  <protectedRanges>
    <protectedRange sqref="F8 O9 K12 C9 D23 F24 I25 E26 H27 D28 J13 K40:O41 A15:A17 C15:C18 C20:C22 D18 F15:O18 J10:J11 F20:O22 A20:A22 A32:O38" name="Raspon1_1"/>
  </protectedRanges>
  <mergeCells count="107">
    <mergeCell ref="H19:O19"/>
    <mergeCell ref="P1:Q1"/>
    <mergeCell ref="F11:G11"/>
    <mergeCell ref="A1:H1"/>
    <mergeCell ref="A4:C4"/>
    <mergeCell ref="A5:C5"/>
    <mergeCell ref="B45:M45"/>
    <mergeCell ref="A43:H43"/>
    <mergeCell ref="A30:A31"/>
    <mergeCell ref="G30:I31"/>
    <mergeCell ref="J30:J31"/>
    <mergeCell ref="B44:Q44"/>
    <mergeCell ref="M34:N34"/>
    <mergeCell ref="O31:P31"/>
    <mergeCell ref="K34:L34"/>
    <mergeCell ref="K36:L36"/>
    <mergeCell ref="A13:Q13"/>
    <mergeCell ref="M30:N31"/>
    <mergeCell ref="A6:Q6"/>
    <mergeCell ref="L11:M11"/>
    <mergeCell ref="A11:E11"/>
    <mergeCell ref="O11:Q11"/>
    <mergeCell ref="A8:F8"/>
    <mergeCell ref="A9:F9"/>
    <mergeCell ref="D4:H4"/>
    <mergeCell ref="A2:H2"/>
    <mergeCell ref="F16:H16"/>
    <mergeCell ref="I15:K15"/>
    <mergeCell ref="I16:K16"/>
    <mergeCell ref="F15:H15"/>
    <mergeCell ref="L15:P15"/>
    <mergeCell ref="D10:I10"/>
    <mergeCell ref="J10:K10"/>
    <mergeCell ref="A10:C10"/>
    <mergeCell ref="J11:K11"/>
    <mergeCell ref="G8:Q8"/>
    <mergeCell ref="G9:Q9"/>
    <mergeCell ref="B14:E14"/>
    <mergeCell ref="F14:H14"/>
    <mergeCell ref="I14:K14"/>
    <mergeCell ref="L14:P14"/>
    <mergeCell ref="L16:P16"/>
    <mergeCell ref="B35:F35"/>
    <mergeCell ref="B34:F34"/>
    <mergeCell ref="K35:L35"/>
    <mergeCell ref="G34:I34"/>
    <mergeCell ref="O34:P34"/>
    <mergeCell ref="G35:I35"/>
    <mergeCell ref="D5:H5"/>
    <mergeCell ref="A7:Q7"/>
    <mergeCell ref="L10:Q10"/>
    <mergeCell ref="F17:H17"/>
    <mergeCell ref="I17:K17"/>
    <mergeCell ref="L17:P17"/>
    <mergeCell ref="A18:Q18"/>
    <mergeCell ref="M33:N33"/>
    <mergeCell ref="G33:I33"/>
    <mergeCell ref="B19:E19"/>
    <mergeCell ref="P19:Q19"/>
    <mergeCell ref="O30:Q30"/>
    <mergeCell ref="F26:Q26"/>
    <mergeCell ref="I27:Q27"/>
    <mergeCell ref="D28:Q28"/>
    <mergeCell ref="A25:Q25"/>
    <mergeCell ref="P20:Q20"/>
    <mergeCell ref="F19:G19"/>
    <mergeCell ref="F20:G20"/>
    <mergeCell ref="O32:P32"/>
    <mergeCell ref="B32:F32"/>
    <mergeCell ref="B33:F33"/>
    <mergeCell ref="M32:N32"/>
    <mergeCell ref="K32:L32"/>
    <mergeCell ref="G32:I32"/>
    <mergeCell ref="P22:Q22"/>
    <mergeCell ref="K33:L33"/>
    <mergeCell ref="D23:Q23"/>
    <mergeCell ref="A23:C23"/>
    <mergeCell ref="O33:P33"/>
    <mergeCell ref="B30:F31"/>
    <mergeCell ref="F22:G22"/>
    <mergeCell ref="K30:L31"/>
    <mergeCell ref="A29:Q29"/>
    <mergeCell ref="F24:Q24"/>
    <mergeCell ref="O35:P35"/>
    <mergeCell ref="O36:P36"/>
    <mergeCell ref="M36:N36"/>
    <mergeCell ref="N42:Q42"/>
    <mergeCell ref="A41:M41"/>
    <mergeCell ref="A42:M42"/>
    <mergeCell ref="O38:P38"/>
    <mergeCell ref="N41:Q41"/>
    <mergeCell ref="A40:M40"/>
    <mergeCell ref="B38:F38"/>
    <mergeCell ref="N40:Q40"/>
    <mergeCell ref="G36:I36"/>
    <mergeCell ref="A39:M39"/>
    <mergeCell ref="O37:P37"/>
    <mergeCell ref="M37:N37"/>
    <mergeCell ref="K37:L37"/>
    <mergeCell ref="B37:F37"/>
    <mergeCell ref="N39:Q39"/>
    <mergeCell ref="G37:I37"/>
    <mergeCell ref="G38:I38"/>
    <mergeCell ref="K38:L38"/>
    <mergeCell ref="M38:N38"/>
    <mergeCell ref="B36:F36"/>
    <mergeCell ref="M35:N35"/>
  </mergeCells>
  <phoneticPr fontId="0" type="noConversion"/>
  <dataValidations xWindow="504" yWindow="647" count="2">
    <dataValidation operator="greaterThan" errorTitle="Područni ured" error="Odaberite samo područni ured iz liste" promptTitle="Područni ured" prompt="Odaberite područni ured iz liste" sqref="D4 I4:N4"/>
    <dataValidation type="list" allowBlank="1" showInputMessage="1" showErrorMessage="1" prompt="-- odaberite banku --" sqref="F24:Q24">
      <formula1>$S$8:$S$37</formula1>
    </dataValidation>
  </dataValidations>
  <pageMargins left="0.43307086614173229" right="0.43307086614173229" top="0.43307086614173229" bottom="0.43307086614173229" header="0.19685039370078741" footer="0.19685039370078741"/>
  <pageSetup paperSize="9" scale="98" orientation="portrait" r:id="rId1"/>
  <headerFooter alignWithMargins="0">
    <oddFooter>&amp;R&amp;8&amp;A</oddFooter>
  </headerFooter>
  <cellWatches>
    <cellWatch r="I12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I29"/>
  <sheetViews>
    <sheetView view="pageBreakPreview" topLeftCell="A4" zoomScaleNormal="100" workbookViewId="0">
      <selection activeCell="B18" sqref="B18:D18"/>
    </sheetView>
  </sheetViews>
  <sheetFormatPr defaultColWidth="9.140625" defaultRowHeight="12.75" x14ac:dyDescent="0.2"/>
  <cols>
    <col min="1" max="1" width="6.5703125" style="187" customWidth="1"/>
    <col min="2" max="2" width="25.5703125" style="187" customWidth="1"/>
    <col min="3" max="7" width="9.140625" style="187"/>
    <col min="8" max="8" width="13.42578125" style="187" customWidth="1"/>
    <col min="9" max="9" width="12.28515625" style="187" customWidth="1"/>
    <col min="10" max="16384" width="9.140625" style="187"/>
  </cols>
  <sheetData>
    <row r="1" spans="1:9" ht="28.5" customHeight="1" x14ac:dyDescent="0.2">
      <c r="A1" s="185"/>
      <c r="B1" s="768" t="s">
        <v>641</v>
      </c>
      <c r="C1" s="769"/>
      <c r="D1" s="769"/>
      <c r="E1" s="769"/>
      <c r="F1" s="772"/>
      <c r="G1" s="772"/>
      <c r="H1" s="773"/>
      <c r="I1" s="185"/>
    </row>
    <row r="2" spans="1:9" ht="28.5" customHeight="1" x14ac:dyDescent="0.2">
      <c r="A2" s="185"/>
      <c r="B2" s="770"/>
      <c r="C2" s="771"/>
      <c r="D2" s="771"/>
      <c r="E2" s="771"/>
      <c r="F2" s="774"/>
      <c r="G2" s="774"/>
      <c r="H2" s="775"/>
      <c r="I2" s="185"/>
    </row>
    <row r="3" spans="1:9" ht="19.5" customHeight="1" x14ac:dyDescent="0.2">
      <c r="A3" s="185"/>
      <c r="B3" s="185"/>
      <c r="C3" s="185"/>
      <c r="D3" s="185"/>
      <c r="E3" s="185"/>
      <c r="F3" s="185"/>
      <c r="G3" s="185"/>
      <c r="H3" s="185"/>
      <c r="I3" s="185"/>
    </row>
    <row r="4" spans="1:9" ht="19.5" customHeight="1" x14ac:dyDescent="0.25">
      <c r="A4" s="185"/>
      <c r="B4" s="776" t="s">
        <v>189</v>
      </c>
      <c r="C4" s="776"/>
      <c r="D4" s="776"/>
      <c r="E4" s="776"/>
      <c r="F4" s="185"/>
      <c r="G4" s="185"/>
      <c r="H4" s="185"/>
      <c r="I4" s="185"/>
    </row>
    <row r="5" spans="1:9" ht="48" customHeight="1" x14ac:dyDescent="0.2">
      <c r="A5" s="185"/>
      <c r="B5" s="777" t="s">
        <v>190</v>
      </c>
      <c r="C5" s="777"/>
      <c r="D5" s="777"/>
      <c r="E5" s="777"/>
      <c r="F5" s="777"/>
      <c r="G5" s="777"/>
      <c r="H5" s="185"/>
      <c r="I5" s="185"/>
    </row>
    <row r="6" spans="1:9" ht="15" customHeight="1" thickBot="1" x14ac:dyDescent="0.25">
      <c r="A6" s="185"/>
      <c r="B6" s="193"/>
      <c r="C6" s="193"/>
      <c r="D6" s="193"/>
      <c r="E6" s="193"/>
      <c r="F6" s="193"/>
      <c r="G6" s="193"/>
      <c r="H6" s="185"/>
      <c r="I6" s="185"/>
    </row>
    <row r="7" spans="1:9" ht="99" customHeight="1" thickTop="1" thickBot="1" x14ac:dyDescent="0.25">
      <c r="A7" s="185"/>
      <c r="B7" s="780" t="s">
        <v>373</v>
      </c>
      <c r="C7" s="781"/>
      <c r="D7" s="781"/>
      <c r="E7" s="781"/>
      <c r="F7" s="781"/>
      <c r="G7" s="781"/>
      <c r="H7" s="782"/>
      <c r="I7" s="185"/>
    </row>
    <row r="8" spans="1:9" ht="42.75" customHeight="1" thickTop="1" x14ac:dyDescent="0.2">
      <c r="A8" s="185"/>
      <c r="B8" s="778" t="s">
        <v>642</v>
      </c>
      <c r="C8" s="779"/>
      <c r="D8" s="779"/>
      <c r="E8" s="779"/>
      <c r="F8" s="779"/>
      <c r="G8" s="779"/>
      <c r="H8" s="185"/>
      <c r="I8" s="185"/>
    </row>
    <row r="9" spans="1:9" x14ac:dyDescent="0.2">
      <c r="A9" s="185"/>
      <c r="B9" s="185"/>
      <c r="C9" s="185"/>
      <c r="D9" s="185"/>
      <c r="E9" s="185"/>
      <c r="F9" s="185"/>
      <c r="G9" s="185"/>
      <c r="H9" s="185"/>
      <c r="I9" s="185"/>
    </row>
    <row r="10" spans="1:9" ht="45.75" customHeight="1" x14ac:dyDescent="0.2">
      <c r="A10" s="185"/>
      <c r="B10" s="760" t="s">
        <v>329</v>
      </c>
      <c r="C10" s="760"/>
      <c r="D10" s="760"/>
      <c r="E10" s="760"/>
      <c r="F10" s="760"/>
      <c r="G10" s="760"/>
      <c r="H10" s="760"/>
      <c r="I10" s="185"/>
    </row>
    <row r="11" spans="1:9" ht="24" customHeight="1" x14ac:dyDescent="0.2">
      <c r="A11" s="185"/>
      <c r="B11" s="185"/>
      <c r="C11" s="185"/>
      <c r="D11" s="185"/>
      <c r="E11" s="185"/>
      <c r="F11" s="185"/>
      <c r="G11" s="185"/>
      <c r="H11" s="185"/>
      <c r="I11" s="185"/>
    </row>
    <row r="12" spans="1:9" ht="12.75" customHeight="1" x14ac:dyDescent="0.2">
      <c r="A12" s="185"/>
      <c r="B12" s="764"/>
      <c r="C12" s="764"/>
      <c r="D12" s="764"/>
      <c r="E12" s="764"/>
      <c r="F12" s="764"/>
      <c r="G12" s="764"/>
      <c r="H12" s="764"/>
      <c r="I12" s="764"/>
    </row>
    <row r="13" spans="1:9" ht="15.75" customHeight="1" x14ac:dyDescent="0.2">
      <c r="A13" s="185"/>
      <c r="B13" s="496"/>
      <c r="C13" s="765"/>
      <c r="D13" s="765"/>
      <c r="E13" s="765"/>
      <c r="F13" s="765"/>
      <c r="G13" s="765"/>
      <c r="H13" s="765"/>
      <c r="I13" s="765"/>
    </row>
    <row r="14" spans="1:9" ht="21.75" customHeight="1" x14ac:dyDescent="0.2">
      <c r="A14" s="185"/>
      <c r="B14" s="766"/>
      <c r="C14" s="766"/>
      <c r="D14" s="766"/>
      <c r="E14" s="766"/>
      <c r="F14" s="186"/>
      <c r="G14" s="186"/>
      <c r="H14" s="186"/>
      <c r="I14" s="186"/>
    </row>
    <row r="15" spans="1:9" ht="15.75" x14ac:dyDescent="0.25">
      <c r="A15" s="185"/>
      <c r="B15" s="767" t="s">
        <v>0</v>
      </c>
      <c r="C15" s="767"/>
      <c r="D15" s="186"/>
      <c r="E15" s="186"/>
      <c r="F15" s="186"/>
      <c r="G15" s="186"/>
      <c r="H15" s="186"/>
      <c r="I15" s="186"/>
    </row>
    <row r="16" spans="1:9" x14ac:dyDescent="0.2">
      <c r="A16" s="185"/>
      <c r="B16" s="186"/>
      <c r="C16" s="186"/>
      <c r="D16" s="186"/>
      <c r="E16" s="186"/>
      <c r="F16" s="186"/>
      <c r="G16" s="186"/>
      <c r="H16" s="186"/>
      <c r="I16" s="186"/>
    </row>
    <row r="17" spans="1:9" x14ac:dyDescent="0.2">
      <c r="A17" s="185"/>
      <c r="B17" s="761" t="s">
        <v>1</v>
      </c>
      <c r="C17" s="761"/>
      <c r="D17" s="761"/>
      <c r="E17" s="761"/>
      <c r="F17" s="186"/>
      <c r="G17" s="186"/>
      <c r="H17" s="186"/>
      <c r="I17" s="186"/>
    </row>
    <row r="18" spans="1:9" x14ac:dyDescent="0.2">
      <c r="A18" s="185"/>
      <c r="B18" s="762" t="s">
        <v>347</v>
      </c>
      <c r="C18" s="763"/>
      <c r="D18" s="763"/>
      <c r="E18" s="186"/>
      <c r="F18" s="186"/>
      <c r="G18" s="186"/>
      <c r="H18" s="186"/>
      <c r="I18" s="186"/>
    </row>
    <row r="19" spans="1:9" x14ac:dyDescent="0.2">
      <c r="A19" s="185"/>
      <c r="B19" s="186"/>
      <c r="C19" s="186"/>
      <c r="D19" s="186"/>
      <c r="E19" s="186"/>
      <c r="F19" s="186"/>
      <c r="G19" s="186"/>
      <c r="H19" s="186"/>
      <c r="I19" s="186"/>
    </row>
    <row r="20" spans="1:9" x14ac:dyDescent="0.2">
      <c r="A20" s="185"/>
      <c r="B20" s="186" t="s">
        <v>2</v>
      </c>
      <c r="C20" s="186"/>
      <c r="D20" s="186"/>
      <c r="E20" s="186"/>
      <c r="F20" s="186"/>
      <c r="G20" s="186"/>
      <c r="H20" s="186"/>
      <c r="I20" s="186"/>
    </row>
    <row r="21" spans="1:9" x14ac:dyDescent="0.2">
      <c r="A21" s="185"/>
      <c r="B21" s="763" t="s">
        <v>3</v>
      </c>
      <c r="C21" s="763"/>
      <c r="D21" s="763"/>
      <c r="E21" s="186"/>
      <c r="F21" s="186"/>
      <c r="G21" s="186"/>
      <c r="H21" s="186"/>
      <c r="I21" s="186"/>
    </row>
    <row r="22" spans="1:9" x14ac:dyDescent="0.2">
      <c r="A22" s="185"/>
      <c r="B22" s="185"/>
      <c r="C22" s="185"/>
      <c r="D22" s="185"/>
      <c r="E22" s="185"/>
      <c r="F22" s="185"/>
      <c r="G22" s="185"/>
      <c r="H22" s="185"/>
      <c r="I22" s="185"/>
    </row>
    <row r="23" spans="1:9" x14ac:dyDescent="0.2">
      <c r="A23" s="185"/>
      <c r="B23" s="185"/>
      <c r="C23" s="185"/>
      <c r="D23" s="185"/>
      <c r="E23" s="185"/>
      <c r="F23" s="185"/>
      <c r="G23" s="185"/>
      <c r="H23" s="185"/>
      <c r="I23" s="185"/>
    </row>
    <row r="24" spans="1:9" x14ac:dyDescent="0.2">
      <c r="A24" s="185"/>
      <c r="B24" s="185"/>
      <c r="C24" s="185"/>
      <c r="D24" s="185"/>
      <c r="E24" s="185"/>
      <c r="F24" s="185"/>
      <c r="G24" s="185"/>
      <c r="H24" s="185"/>
      <c r="I24" s="185"/>
    </row>
    <row r="25" spans="1:9" x14ac:dyDescent="0.2">
      <c r="A25" s="185"/>
      <c r="B25" s="185"/>
      <c r="C25" s="185"/>
      <c r="D25" s="185"/>
      <c r="E25" s="185"/>
      <c r="F25" s="185"/>
      <c r="G25" s="185"/>
      <c r="H25" s="185"/>
      <c r="I25" s="185"/>
    </row>
    <row r="26" spans="1:9" x14ac:dyDescent="0.2">
      <c r="A26" s="185"/>
      <c r="B26" s="185"/>
      <c r="C26" s="185"/>
      <c r="D26" s="185"/>
      <c r="E26" s="185"/>
      <c r="F26" s="185"/>
      <c r="G26" s="185"/>
      <c r="H26" s="185"/>
      <c r="I26" s="185"/>
    </row>
    <row r="27" spans="1:9" x14ac:dyDescent="0.2">
      <c r="A27" s="185"/>
      <c r="B27" s="185"/>
      <c r="C27" s="185"/>
      <c r="D27" s="185"/>
      <c r="E27" s="185"/>
      <c r="F27" s="185"/>
      <c r="G27" s="185"/>
      <c r="H27" s="185"/>
      <c r="I27" s="185"/>
    </row>
    <row r="28" spans="1:9" x14ac:dyDescent="0.2">
      <c r="A28" s="185"/>
      <c r="B28" s="185"/>
      <c r="C28" s="185"/>
      <c r="D28" s="185"/>
      <c r="E28" s="185"/>
      <c r="F28" s="185"/>
      <c r="G28" s="185"/>
      <c r="H28" s="185"/>
      <c r="I28" s="185"/>
    </row>
    <row r="29" spans="1:9" x14ac:dyDescent="0.2">
      <c r="B29" s="185"/>
      <c r="C29" s="185"/>
      <c r="D29" s="185"/>
      <c r="E29" s="185"/>
      <c r="F29" s="185"/>
      <c r="G29" s="185"/>
      <c r="H29" s="185"/>
      <c r="I29" s="185"/>
    </row>
  </sheetData>
  <sheetProtection password="F6D5" sheet="1" objects="1" scenarios="1" selectLockedCells="1"/>
  <mergeCells count="14">
    <mergeCell ref="B1:E2"/>
    <mergeCell ref="F1:H2"/>
    <mergeCell ref="B4:E4"/>
    <mergeCell ref="B5:G5"/>
    <mergeCell ref="B8:G8"/>
    <mergeCell ref="B7:H7"/>
    <mergeCell ref="B10:H10"/>
    <mergeCell ref="B17:E17"/>
    <mergeCell ref="B18:D18"/>
    <mergeCell ref="B21:D21"/>
    <mergeCell ref="B12:I12"/>
    <mergeCell ref="B13:I13"/>
    <mergeCell ref="B14:E14"/>
    <mergeCell ref="B15:C15"/>
  </mergeCells>
  <phoneticPr fontId="2" type="noConversion"/>
  <hyperlinks>
    <hyperlink ref="B18:D18" r:id="rId1" display="http://www.pu.mfin.hr/"/>
    <hyperlink ref="B21:D21" r:id="rId2" display="http://www.erstebank.hr"/>
    <hyperlink ref="B18" r:id="rId3"/>
  </hyperlinks>
  <pageMargins left="0.75" right="0.75" top="1" bottom="1" header="0.5" footer="0.5"/>
  <pageSetup paperSize="9" scale="84" orientation="portrait" r:id="rId4"/>
  <headerFooter alignWithMargins="0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D314"/>
  <sheetViews>
    <sheetView view="pageBreakPreview" zoomScaleNormal="100" zoomScaleSheetLayoutView="100" workbookViewId="0">
      <selection activeCell="A2" sqref="A2"/>
    </sheetView>
  </sheetViews>
  <sheetFormatPr defaultColWidth="8.85546875" defaultRowHeight="15" x14ac:dyDescent="0.3"/>
  <cols>
    <col min="1" max="1" width="23.7109375" style="3" customWidth="1"/>
    <col min="2" max="2" width="8.28515625" style="4" bestFit="1" customWidth="1"/>
    <col min="3" max="3" width="26.5703125" style="3" bestFit="1" customWidth="1"/>
    <col min="4" max="4" width="8.5703125" style="256" bestFit="1" customWidth="1"/>
    <col min="5" max="16384" width="8.85546875" style="256"/>
  </cols>
  <sheetData>
    <row r="1" spans="1:4" x14ac:dyDescent="0.3">
      <c r="A1" s="1" t="s">
        <v>188</v>
      </c>
      <c r="B1" s="2">
        <v>0</v>
      </c>
    </row>
    <row r="2" spans="1:4" ht="12.75" x14ac:dyDescent="0.2">
      <c r="A2" s="216" t="s">
        <v>51</v>
      </c>
      <c r="B2" s="216">
        <v>0.08</v>
      </c>
      <c r="C2" s="1"/>
      <c r="D2" s="256" t="s">
        <v>187</v>
      </c>
    </row>
    <row r="3" spans="1:4" ht="12.75" x14ac:dyDescent="0.2">
      <c r="A3" s="216" t="s">
        <v>362</v>
      </c>
      <c r="B3" s="216">
        <v>0.1</v>
      </c>
      <c r="C3" s="1"/>
      <c r="D3" s="257">
        <v>1</v>
      </c>
    </row>
    <row r="4" spans="1:4" ht="12.75" x14ac:dyDescent="0.2">
      <c r="A4" s="216" t="s">
        <v>574</v>
      </c>
      <c r="B4" s="216">
        <v>0.05</v>
      </c>
      <c r="C4" s="1"/>
      <c r="D4" s="258"/>
    </row>
    <row r="5" spans="1:4" ht="12.75" x14ac:dyDescent="0.2">
      <c r="A5" s="216" t="s">
        <v>480</v>
      </c>
      <c r="B5" s="216">
        <v>0.01</v>
      </c>
      <c r="C5" s="1"/>
    </row>
    <row r="6" spans="1:4" ht="12.75" x14ac:dyDescent="0.2">
      <c r="A6" s="216" t="s">
        <v>52</v>
      </c>
      <c r="B6" s="216">
        <v>0.05</v>
      </c>
      <c r="C6" s="1"/>
    </row>
    <row r="7" spans="1:4" ht="12.75" x14ac:dyDescent="0.2">
      <c r="A7" s="216" t="s">
        <v>53</v>
      </c>
      <c r="B7" s="216">
        <v>0.03</v>
      </c>
      <c r="C7" s="1"/>
    </row>
    <row r="8" spans="1:4" ht="12.75" x14ac:dyDescent="0.2">
      <c r="A8" s="216" t="s">
        <v>317</v>
      </c>
      <c r="B8" s="216">
        <v>0.1</v>
      </c>
      <c r="C8" s="1"/>
    </row>
    <row r="9" spans="1:4" ht="12.75" x14ac:dyDescent="0.2">
      <c r="A9" s="216" t="s">
        <v>54</v>
      </c>
      <c r="B9" s="216">
        <v>0.01</v>
      </c>
      <c r="C9" s="1"/>
    </row>
    <row r="10" spans="1:4" ht="12.75" x14ac:dyDescent="0.2">
      <c r="A10" s="216" t="s">
        <v>55</v>
      </c>
      <c r="B10" s="216">
        <v>0.05</v>
      </c>
      <c r="C10" s="1"/>
    </row>
    <row r="11" spans="1:4" ht="12.75" x14ac:dyDescent="0.2">
      <c r="A11" s="216" t="s">
        <v>321</v>
      </c>
      <c r="B11" s="216">
        <v>7.0000000000000007E-2</v>
      </c>
      <c r="C11" s="1"/>
    </row>
    <row r="12" spans="1:4" ht="12.75" x14ac:dyDescent="0.2">
      <c r="A12" s="216" t="s">
        <v>56</v>
      </c>
      <c r="B12" s="216">
        <v>0.1</v>
      </c>
      <c r="C12" s="1"/>
    </row>
    <row r="13" spans="1:4" ht="12.75" x14ac:dyDescent="0.2">
      <c r="A13" s="216" t="s">
        <v>57</v>
      </c>
      <c r="B13" s="216">
        <v>0.05</v>
      </c>
      <c r="C13" s="1"/>
    </row>
    <row r="14" spans="1:4" ht="12.75" x14ac:dyDescent="0.2">
      <c r="A14" s="216" t="s">
        <v>58</v>
      </c>
      <c r="B14" s="216">
        <v>0.04</v>
      </c>
      <c r="C14" s="1"/>
    </row>
    <row r="15" spans="1:4" ht="12.75" x14ac:dyDescent="0.2">
      <c r="A15" s="216" t="s">
        <v>59</v>
      </c>
      <c r="B15" s="216">
        <v>0.1</v>
      </c>
      <c r="C15" s="1"/>
    </row>
    <row r="16" spans="1:4" ht="12.75" x14ac:dyDescent="0.2">
      <c r="A16" s="216" t="s">
        <v>60</v>
      </c>
      <c r="B16" s="216">
        <v>0.03</v>
      </c>
      <c r="C16" s="1"/>
    </row>
    <row r="17" spans="1:3" ht="12.75" x14ac:dyDescent="0.2">
      <c r="A17" s="216" t="s">
        <v>61</v>
      </c>
      <c r="B17" s="216">
        <v>0.1</v>
      </c>
      <c r="C17" s="1"/>
    </row>
    <row r="18" spans="1:3" ht="12.75" x14ac:dyDescent="0.2">
      <c r="A18" s="216" t="s">
        <v>327</v>
      </c>
      <c r="B18" s="216">
        <v>0.1</v>
      </c>
      <c r="C18" s="1"/>
    </row>
    <row r="19" spans="1:3" ht="12.75" x14ac:dyDescent="0.2">
      <c r="A19" s="216" t="s">
        <v>62</v>
      </c>
      <c r="B19" s="216">
        <v>0.1</v>
      </c>
      <c r="C19" s="1"/>
    </row>
    <row r="20" spans="1:3" ht="12.75" x14ac:dyDescent="0.2">
      <c r="A20" s="216" t="s">
        <v>63</v>
      </c>
      <c r="B20" s="216">
        <v>0.05</v>
      </c>
      <c r="C20" s="1"/>
    </row>
    <row r="21" spans="1:3" ht="12.75" x14ac:dyDescent="0.2">
      <c r="A21" s="216" t="s">
        <v>64</v>
      </c>
      <c r="B21" s="216">
        <v>0.03</v>
      </c>
      <c r="C21" s="1"/>
    </row>
    <row r="22" spans="1:3" ht="12.75" x14ac:dyDescent="0.2">
      <c r="A22" s="216" t="s">
        <v>65</v>
      </c>
      <c r="B22" s="216">
        <v>0.1</v>
      </c>
      <c r="C22" s="1"/>
    </row>
    <row r="23" spans="1:3" ht="12.75" x14ac:dyDescent="0.2">
      <c r="A23" s="216" t="s">
        <v>66</v>
      </c>
      <c r="B23" s="216">
        <v>0.05</v>
      </c>
      <c r="C23" s="1"/>
    </row>
    <row r="24" spans="1:3" ht="12.75" x14ac:dyDescent="0.2">
      <c r="A24" s="216" t="s">
        <v>67</v>
      </c>
      <c r="B24" s="216">
        <v>0.05</v>
      </c>
      <c r="C24" s="1"/>
    </row>
    <row r="25" spans="1:3" ht="12.75" x14ac:dyDescent="0.2">
      <c r="A25" s="216" t="s">
        <v>330</v>
      </c>
      <c r="B25" s="216">
        <v>0.1</v>
      </c>
      <c r="C25" s="1"/>
    </row>
    <row r="26" spans="1:3" ht="12.75" x14ac:dyDescent="0.2">
      <c r="A26" s="216" t="s">
        <v>366</v>
      </c>
      <c r="B26" s="216">
        <v>0.03</v>
      </c>
      <c r="C26" s="1"/>
    </row>
    <row r="27" spans="1:3" ht="12.75" x14ac:dyDescent="0.2">
      <c r="A27" s="216" t="s">
        <v>68</v>
      </c>
      <c r="B27" s="216">
        <v>0.1</v>
      </c>
      <c r="C27" s="1"/>
    </row>
    <row r="28" spans="1:3" ht="12.75" x14ac:dyDescent="0.2">
      <c r="A28" s="216" t="s">
        <v>331</v>
      </c>
      <c r="B28" s="216">
        <v>0.1</v>
      </c>
      <c r="C28" s="1"/>
    </row>
    <row r="29" spans="1:3" ht="12.75" x14ac:dyDescent="0.2">
      <c r="A29" s="216" t="s">
        <v>69</v>
      </c>
      <c r="B29" s="216">
        <v>0.05</v>
      </c>
      <c r="C29" s="1"/>
    </row>
    <row r="30" spans="1:3" ht="12.75" x14ac:dyDescent="0.2">
      <c r="A30" s="216" t="s">
        <v>70</v>
      </c>
      <c r="B30" s="216">
        <v>0.05</v>
      </c>
      <c r="C30" s="1"/>
    </row>
    <row r="31" spans="1:3" ht="12.75" x14ac:dyDescent="0.2">
      <c r="A31" s="216" t="s">
        <v>71</v>
      </c>
      <c r="B31" s="216">
        <v>0.1</v>
      </c>
      <c r="C31" s="1"/>
    </row>
    <row r="32" spans="1:3" ht="12.75" x14ac:dyDescent="0.2">
      <c r="A32" s="216" t="s">
        <v>72</v>
      </c>
      <c r="B32" s="216">
        <v>0.02</v>
      </c>
      <c r="C32" s="1"/>
    </row>
    <row r="33" spans="1:3" ht="12.75" x14ac:dyDescent="0.2">
      <c r="A33" s="216" t="s">
        <v>322</v>
      </c>
      <c r="B33" s="216">
        <v>0.1</v>
      </c>
      <c r="C33" s="1"/>
    </row>
    <row r="34" spans="1:3" ht="12.75" x14ac:dyDescent="0.2">
      <c r="A34" s="216" t="s">
        <v>73</v>
      </c>
      <c r="B34" s="216">
        <v>0.03</v>
      </c>
      <c r="C34" s="1"/>
    </row>
    <row r="35" spans="1:3" ht="12.75" x14ac:dyDescent="0.2">
      <c r="A35" s="216" t="s">
        <v>74</v>
      </c>
      <c r="B35" s="216">
        <v>0.05</v>
      </c>
      <c r="C35" s="1"/>
    </row>
    <row r="36" spans="1:3" ht="12.75" x14ac:dyDescent="0.2">
      <c r="A36" s="216" t="s">
        <v>75</v>
      </c>
      <c r="B36" s="216">
        <v>0.05</v>
      </c>
      <c r="C36" s="1"/>
    </row>
    <row r="37" spans="1:3" ht="12.75" x14ac:dyDescent="0.2">
      <c r="A37" s="216" t="s">
        <v>76</v>
      </c>
      <c r="B37" s="216">
        <v>9.597E-2</v>
      </c>
      <c r="C37" s="1"/>
    </row>
    <row r="38" spans="1:3" ht="12.75" x14ac:dyDescent="0.2">
      <c r="A38" s="216" t="s">
        <v>392</v>
      </c>
      <c r="B38" s="216">
        <v>0.1</v>
      </c>
      <c r="C38" s="1"/>
    </row>
    <row r="39" spans="1:3" ht="12.75" x14ac:dyDescent="0.2">
      <c r="A39" s="216" t="s">
        <v>77</v>
      </c>
      <c r="B39" s="216">
        <v>0.05</v>
      </c>
      <c r="C39" s="1"/>
    </row>
    <row r="40" spans="1:3" ht="12.75" x14ac:dyDescent="0.2">
      <c r="A40" s="216" t="s">
        <v>78</v>
      </c>
      <c r="B40" s="216">
        <v>0.1</v>
      </c>
      <c r="C40" s="1"/>
    </row>
    <row r="41" spans="1:3" ht="12.75" x14ac:dyDescent="0.2">
      <c r="A41" s="216" t="s">
        <v>79</v>
      </c>
      <c r="B41" s="216">
        <v>0.05</v>
      </c>
      <c r="C41" s="1"/>
    </row>
    <row r="42" spans="1:3" ht="12.75" x14ac:dyDescent="0.2">
      <c r="A42" s="216" t="s">
        <v>357</v>
      </c>
      <c r="B42" s="216">
        <v>0.08</v>
      </c>
      <c r="C42" s="1"/>
    </row>
    <row r="43" spans="1:3" ht="12.75" x14ac:dyDescent="0.2">
      <c r="A43" s="216" t="s">
        <v>318</v>
      </c>
      <c r="B43" s="216">
        <v>0.1</v>
      </c>
      <c r="C43" s="1"/>
    </row>
    <row r="44" spans="1:3" ht="12.75" x14ac:dyDescent="0.2">
      <c r="A44" s="216" t="s">
        <v>80</v>
      </c>
      <c r="B44" s="216">
        <v>0.08</v>
      </c>
      <c r="C44" s="1"/>
    </row>
    <row r="45" spans="1:3" ht="12.75" x14ac:dyDescent="0.2">
      <c r="A45" s="216" t="s">
        <v>540</v>
      </c>
      <c r="B45" s="216">
        <v>0.06</v>
      </c>
      <c r="C45" s="1"/>
    </row>
    <row r="46" spans="1:3" ht="12.75" x14ac:dyDescent="0.2">
      <c r="A46" s="216" t="s">
        <v>332</v>
      </c>
      <c r="B46" s="216">
        <v>0.05</v>
      </c>
      <c r="C46" s="1"/>
    </row>
    <row r="47" spans="1:3" ht="12.75" x14ac:dyDescent="0.2">
      <c r="A47" s="216" t="s">
        <v>481</v>
      </c>
      <c r="B47" s="216">
        <v>0.05</v>
      </c>
      <c r="C47" s="1"/>
    </row>
    <row r="48" spans="1:3" ht="12.75" x14ac:dyDescent="0.2">
      <c r="A48" s="216" t="s">
        <v>81</v>
      </c>
      <c r="B48" s="216">
        <v>0.1</v>
      </c>
      <c r="C48" s="1"/>
    </row>
    <row r="49" spans="1:3" ht="12.75" x14ac:dyDescent="0.2">
      <c r="A49" s="216" t="s">
        <v>82</v>
      </c>
      <c r="B49" s="216">
        <v>0.02</v>
      </c>
      <c r="C49" s="1"/>
    </row>
    <row r="50" spans="1:3" ht="12.75" x14ac:dyDescent="0.2">
      <c r="A50" s="216" t="s">
        <v>83</v>
      </c>
      <c r="B50" s="216">
        <v>0.05</v>
      </c>
      <c r="C50" s="1"/>
    </row>
    <row r="51" spans="1:3" ht="13.5" customHeight="1" x14ac:dyDescent="0.2">
      <c r="A51" s="216" t="s">
        <v>84</v>
      </c>
      <c r="B51" s="216">
        <v>0.06</v>
      </c>
      <c r="C51" s="1"/>
    </row>
    <row r="52" spans="1:3" ht="12.75" x14ac:dyDescent="0.2">
      <c r="A52" s="216" t="s">
        <v>85</v>
      </c>
      <c r="B52" s="216">
        <v>7.0000000000000007E-2</v>
      </c>
      <c r="C52" s="1"/>
    </row>
    <row r="53" spans="1:3" ht="12.75" x14ac:dyDescent="0.2">
      <c r="A53" s="216" t="s">
        <v>482</v>
      </c>
      <c r="B53" s="216">
        <v>0.1</v>
      </c>
      <c r="C53" s="1"/>
    </row>
    <row r="54" spans="1:3" ht="12.75" x14ac:dyDescent="0.2">
      <c r="A54" s="216" t="s">
        <v>86</v>
      </c>
      <c r="B54" s="216">
        <v>0.08</v>
      </c>
      <c r="C54" s="1"/>
    </row>
    <row r="55" spans="1:3" ht="12.75" x14ac:dyDescent="0.2">
      <c r="A55" s="216" t="s">
        <v>87</v>
      </c>
      <c r="B55" s="216">
        <v>0.05</v>
      </c>
      <c r="C55" s="1"/>
    </row>
    <row r="56" spans="1:3" ht="12.75" x14ac:dyDescent="0.2">
      <c r="A56" s="216" t="s">
        <v>502</v>
      </c>
      <c r="B56" s="216">
        <v>0.1</v>
      </c>
      <c r="C56" s="1"/>
    </row>
    <row r="57" spans="1:3" ht="12.75" x14ac:dyDescent="0.2">
      <c r="A57" s="216" t="s">
        <v>548</v>
      </c>
      <c r="B57" s="216">
        <v>0.1</v>
      </c>
      <c r="C57" s="1"/>
    </row>
    <row r="58" spans="1:3" ht="12.75" x14ac:dyDescent="0.2">
      <c r="A58" s="216" t="s">
        <v>363</v>
      </c>
      <c r="B58" s="216">
        <v>0.1</v>
      </c>
      <c r="C58" s="1"/>
    </row>
    <row r="59" spans="1:3" ht="12.75" x14ac:dyDescent="0.2">
      <c r="A59" s="216" t="s">
        <v>325</v>
      </c>
      <c r="B59" s="216">
        <v>0.01</v>
      </c>
      <c r="C59" s="1"/>
    </row>
    <row r="60" spans="1:3" ht="12.75" x14ac:dyDescent="0.2">
      <c r="A60" s="216" t="s">
        <v>333</v>
      </c>
      <c r="B60" s="216">
        <v>0.03</v>
      </c>
      <c r="C60" s="1"/>
    </row>
    <row r="61" spans="1:3" ht="12.75" x14ac:dyDescent="0.2">
      <c r="A61" s="216" t="s">
        <v>88</v>
      </c>
      <c r="B61" s="216">
        <v>0.03</v>
      </c>
      <c r="C61" s="1"/>
    </row>
    <row r="62" spans="1:3" ht="12.75" x14ac:dyDescent="0.2">
      <c r="A62" s="216" t="s">
        <v>89</v>
      </c>
      <c r="B62" s="216">
        <v>0.03</v>
      </c>
      <c r="C62" s="1"/>
    </row>
    <row r="63" spans="1:3" ht="12.75" x14ac:dyDescent="0.2">
      <c r="A63" s="216" t="s">
        <v>358</v>
      </c>
      <c r="B63" s="216">
        <v>0.1</v>
      </c>
      <c r="C63" s="1"/>
    </row>
    <row r="64" spans="1:3" ht="12.75" x14ac:dyDescent="0.2">
      <c r="A64" s="216" t="s">
        <v>334</v>
      </c>
      <c r="B64" s="216">
        <v>0.05</v>
      </c>
      <c r="C64" s="1"/>
    </row>
    <row r="65" spans="1:3" ht="12.75" x14ac:dyDescent="0.2">
      <c r="A65" s="216" t="s">
        <v>90</v>
      </c>
      <c r="B65" s="216">
        <v>0.1</v>
      </c>
      <c r="C65" s="1"/>
    </row>
    <row r="66" spans="1:3" ht="12.75" x14ac:dyDescent="0.2">
      <c r="A66" s="216" t="s">
        <v>323</v>
      </c>
      <c r="B66" s="216">
        <v>0.05</v>
      </c>
      <c r="C66" s="1"/>
    </row>
    <row r="67" spans="1:3" ht="12.75" x14ac:dyDescent="0.2">
      <c r="A67" s="216" t="s">
        <v>367</v>
      </c>
      <c r="B67" s="216">
        <v>0.1</v>
      </c>
      <c r="C67" s="1"/>
    </row>
    <row r="68" spans="1:3" ht="12.75" x14ac:dyDescent="0.2">
      <c r="A68" s="216" t="s">
        <v>91</v>
      </c>
      <c r="B68" s="216">
        <v>0.05</v>
      </c>
      <c r="C68" s="1"/>
    </row>
    <row r="69" spans="1:3" ht="12.75" x14ac:dyDescent="0.2">
      <c r="A69" s="216" t="s">
        <v>92</v>
      </c>
      <c r="B69" s="216">
        <v>0.05</v>
      </c>
      <c r="C69" s="1"/>
    </row>
    <row r="70" spans="1:3" ht="12.75" x14ac:dyDescent="0.2">
      <c r="A70" s="216" t="s">
        <v>575</v>
      </c>
      <c r="B70" s="216">
        <v>0.1</v>
      </c>
      <c r="C70" s="1"/>
    </row>
    <row r="71" spans="1:3" ht="12.75" x14ac:dyDescent="0.2">
      <c r="A71" s="216" t="s">
        <v>576</v>
      </c>
      <c r="B71" s="216">
        <v>0.05</v>
      </c>
      <c r="C71" s="1"/>
    </row>
    <row r="72" spans="1:3" ht="12.75" x14ac:dyDescent="0.2">
      <c r="A72" s="216" t="s">
        <v>654</v>
      </c>
      <c r="B72" s="216">
        <v>0.12</v>
      </c>
      <c r="C72" s="1"/>
    </row>
    <row r="73" spans="1:3" ht="12.75" x14ac:dyDescent="0.2">
      <c r="A73" s="216" t="s">
        <v>564</v>
      </c>
      <c r="B73" s="216">
        <v>0.12</v>
      </c>
      <c r="C73" s="1"/>
    </row>
    <row r="74" spans="1:3" ht="12.75" x14ac:dyDescent="0.2">
      <c r="A74" s="216" t="s">
        <v>577</v>
      </c>
      <c r="B74" s="216">
        <v>0.06</v>
      </c>
      <c r="C74" s="1"/>
    </row>
    <row r="75" spans="1:3" ht="12.75" x14ac:dyDescent="0.2">
      <c r="A75" s="216" t="s">
        <v>578</v>
      </c>
      <c r="B75" s="216">
        <v>0.06</v>
      </c>
      <c r="C75" s="1"/>
    </row>
    <row r="76" spans="1:3" ht="12.75" x14ac:dyDescent="0.2">
      <c r="A76" s="216" t="s">
        <v>579</v>
      </c>
      <c r="B76" s="216">
        <v>0.1</v>
      </c>
      <c r="C76" s="1"/>
    </row>
    <row r="77" spans="1:3" ht="12.75" x14ac:dyDescent="0.2">
      <c r="A77" s="216" t="s">
        <v>580</v>
      </c>
      <c r="B77" s="216">
        <v>0.05</v>
      </c>
      <c r="C77" s="1"/>
    </row>
    <row r="78" spans="1:3" ht="12.75" x14ac:dyDescent="0.2">
      <c r="A78" s="216" t="s">
        <v>581</v>
      </c>
      <c r="B78" s="216">
        <v>0.1</v>
      </c>
      <c r="C78" s="1"/>
    </row>
    <row r="79" spans="1:3" ht="12.75" x14ac:dyDescent="0.2">
      <c r="A79" s="216" t="s">
        <v>582</v>
      </c>
      <c r="B79" s="216">
        <v>0.1</v>
      </c>
      <c r="C79" s="1"/>
    </row>
    <row r="80" spans="1:3" ht="12.75" x14ac:dyDescent="0.2">
      <c r="A80" s="216" t="s">
        <v>652</v>
      </c>
      <c r="B80" s="216">
        <v>0.1</v>
      </c>
      <c r="C80" s="1"/>
    </row>
    <row r="81" spans="1:3" ht="12.75" x14ac:dyDescent="0.2">
      <c r="A81" s="216" t="s">
        <v>583</v>
      </c>
      <c r="B81" s="216">
        <v>0.05</v>
      </c>
      <c r="C81" s="1"/>
    </row>
    <row r="82" spans="1:3" ht="12.75" x14ac:dyDescent="0.2">
      <c r="A82" s="216" t="s">
        <v>562</v>
      </c>
      <c r="B82" s="216">
        <v>0.1</v>
      </c>
      <c r="C82" s="1"/>
    </row>
    <row r="83" spans="1:3" ht="12.75" x14ac:dyDescent="0.2">
      <c r="A83" s="216" t="s">
        <v>584</v>
      </c>
      <c r="B83" s="216">
        <v>0.08</v>
      </c>
      <c r="C83" s="1"/>
    </row>
    <row r="84" spans="1:3" ht="12.75" x14ac:dyDescent="0.2">
      <c r="A84" s="216" t="s">
        <v>585</v>
      </c>
      <c r="B84" s="216">
        <v>0.05</v>
      </c>
      <c r="C84" s="1"/>
    </row>
    <row r="85" spans="1:3" ht="12.75" x14ac:dyDescent="0.2">
      <c r="A85" s="216" t="s">
        <v>586</v>
      </c>
      <c r="B85" s="216">
        <v>0.1</v>
      </c>
      <c r="C85" s="1"/>
    </row>
    <row r="86" spans="1:3" ht="12.75" x14ac:dyDescent="0.2">
      <c r="A86" s="216" t="s">
        <v>555</v>
      </c>
      <c r="B86" s="216">
        <v>0.1</v>
      </c>
      <c r="C86" s="1"/>
    </row>
    <row r="87" spans="1:3" ht="12.75" x14ac:dyDescent="0.2">
      <c r="A87" s="216" t="s">
        <v>543</v>
      </c>
      <c r="B87" s="216">
        <v>0.09</v>
      </c>
      <c r="C87" s="1"/>
    </row>
    <row r="88" spans="1:3" ht="12.75" x14ac:dyDescent="0.2">
      <c r="A88" s="216" t="s">
        <v>587</v>
      </c>
      <c r="B88" s="216">
        <v>0.1</v>
      </c>
      <c r="C88" s="1"/>
    </row>
    <row r="89" spans="1:3" ht="12.75" x14ac:dyDescent="0.2">
      <c r="A89" s="216" t="s">
        <v>588</v>
      </c>
      <c r="B89" s="216">
        <v>0.1</v>
      </c>
      <c r="C89" s="1"/>
    </row>
    <row r="90" spans="1:3" ht="12.75" x14ac:dyDescent="0.2">
      <c r="A90" s="216" t="s">
        <v>589</v>
      </c>
      <c r="B90" s="216">
        <v>7.0000000000000007E-2</v>
      </c>
      <c r="C90" s="1"/>
    </row>
    <row r="91" spans="1:3" ht="12.75" x14ac:dyDescent="0.2">
      <c r="A91" s="216" t="s">
        <v>553</v>
      </c>
      <c r="B91" s="216">
        <v>0.06</v>
      </c>
      <c r="C91" s="1"/>
    </row>
    <row r="92" spans="1:3" ht="12.75" x14ac:dyDescent="0.2">
      <c r="A92" s="216" t="s">
        <v>590</v>
      </c>
      <c r="B92" s="216">
        <v>7.4999999999999997E-2</v>
      </c>
      <c r="C92" s="1"/>
    </row>
    <row r="93" spans="1:3" ht="12.75" x14ac:dyDescent="0.2">
      <c r="A93" s="216" t="s">
        <v>591</v>
      </c>
      <c r="B93" s="216">
        <v>0.12</v>
      </c>
      <c r="C93" s="1"/>
    </row>
    <row r="94" spans="1:3" ht="12.75" x14ac:dyDescent="0.2">
      <c r="A94" s="216" t="s">
        <v>653</v>
      </c>
      <c r="B94" s="216">
        <v>0.1</v>
      </c>
      <c r="C94" s="1"/>
    </row>
    <row r="95" spans="1:3" ht="12.75" x14ac:dyDescent="0.2">
      <c r="A95" s="216" t="s">
        <v>544</v>
      </c>
      <c r="B95" s="216">
        <v>0.06</v>
      </c>
      <c r="C95" s="1"/>
    </row>
    <row r="96" spans="1:3" ht="12.75" x14ac:dyDescent="0.2">
      <c r="A96" s="216" t="s">
        <v>547</v>
      </c>
      <c r="B96" s="216">
        <v>0.14000000000000001</v>
      </c>
      <c r="C96" s="1"/>
    </row>
    <row r="97" spans="1:3" ht="12.75" x14ac:dyDescent="0.2">
      <c r="A97" s="216" t="s">
        <v>563</v>
      </c>
      <c r="B97" s="216">
        <v>0.12</v>
      </c>
      <c r="C97" s="1"/>
    </row>
    <row r="98" spans="1:3" ht="12.75" x14ac:dyDescent="0.2">
      <c r="A98" s="216" t="s">
        <v>551</v>
      </c>
      <c r="B98" s="216">
        <v>0.12</v>
      </c>
      <c r="C98" s="1"/>
    </row>
    <row r="99" spans="1:3" ht="12.75" x14ac:dyDescent="0.2">
      <c r="A99" s="216" t="s">
        <v>552</v>
      </c>
      <c r="B99" s="216">
        <v>0.1</v>
      </c>
      <c r="C99" s="1"/>
    </row>
    <row r="100" spans="1:3" ht="12.75" x14ac:dyDescent="0.2">
      <c r="A100" s="216" t="s">
        <v>592</v>
      </c>
      <c r="B100" s="216">
        <v>0.12</v>
      </c>
      <c r="C100" s="1"/>
    </row>
    <row r="101" spans="1:3" ht="12.75" x14ac:dyDescent="0.2">
      <c r="A101" s="216" t="s">
        <v>557</v>
      </c>
      <c r="B101" s="216">
        <v>0.09</v>
      </c>
      <c r="C101" s="1"/>
    </row>
    <row r="102" spans="1:3" ht="12.75" x14ac:dyDescent="0.2">
      <c r="A102" s="216" t="s">
        <v>593</v>
      </c>
      <c r="B102" s="216">
        <v>0.1</v>
      </c>
      <c r="C102" s="1"/>
    </row>
    <row r="103" spans="1:3" ht="12.75" x14ac:dyDescent="0.2">
      <c r="A103" s="216" t="s">
        <v>594</v>
      </c>
      <c r="B103" s="216">
        <v>0.05</v>
      </c>
      <c r="C103" s="1"/>
    </row>
    <row r="104" spans="1:3" ht="12.75" x14ac:dyDescent="0.2">
      <c r="A104" s="216" t="s">
        <v>595</v>
      </c>
      <c r="B104" s="216">
        <v>0.06</v>
      </c>
      <c r="C104" s="1"/>
    </row>
    <row r="105" spans="1:3" ht="12.75" x14ac:dyDescent="0.2">
      <c r="A105" s="216" t="s">
        <v>596</v>
      </c>
      <c r="B105" s="216">
        <v>0.05</v>
      </c>
      <c r="C105" s="1"/>
    </row>
    <row r="106" spans="1:3" ht="12.75" x14ac:dyDescent="0.2">
      <c r="A106" s="216" t="s">
        <v>597</v>
      </c>
      <c r="B106" s="216">
        <v>0.1</v>
      </c>
      <c r="C106" s="1"/>
    </row>
    <row r="107" spans="1:3" ht="12.75" x14ac:dyDescent="0.2">
      <c r="A107" s="216" t="s">
        <v>598</v>
      </c>
      <c r="B107" s="216">
        <v>0.06</v>
      </c>
      <c r="C107" s="1"/>
    </row>
    <row r="108" spans="1:3" ht="12.75" x14ac:dyDescent="0.2">
      <c r="A108" s="216" t="s">
        <v>599</v>
      </c>
      <c r="B108" s="216">
        <v>0.08</v>
      </c>
      <c r="C108" s="1"/>
    </row>
    <row r="109" spans="1:3" ht="12.75" x14ac:dyDescent="0.2">
      <c r="A109" s="216" t="s">
        <v>600</v>
      </c>
      <c r="B109" s="216">
        <v>0.1</v>
      </c>
      <c r="C109" s="1"/>
    </row>
    <row r="110" spans="1:3" ht="12.75" x14ac:dyDescent="0.2">
      <c r="A110" s="216" t="s">
        <v>601</v>
      </c>
      <c r="B110" s="216">
        <v>0.1</v>
      </c>
      <c r="C110" s="1"/>
    </row>
    <row r="111" spans="1:3" ht="12.75" x14ac:dyDescent="0.2">
      <c r="A111" s="216" t="s">
        <v>602</v>
      </c>
      <c r="B111" s="216">
        <v>0.08</v>
      </c>
      <c r="C111" s="1"/>
    </row>
    <row r="112" spans="1:3" ht="12.75" x14ac:dyDescent="0.2">
      <c r="A112" s="216" t="s">
        <v>603</v>
      </c>
      <c r="B112" s="216">
        <v>0.12</v>
      </c>
      <c r="C112" s="1"/>
    </row>
    <row r="113" spans="1:3" ht="12.75" x14ac:dyDescent="0.2">
      <c r="A113" s="216" t="s">
        <v>604</v>
      </c>
      <c r="B113" s="216">
        <v>0.1</v>
      </c>
      <c r="C113" s="1"/>
    </row>
    <row r="114" spans="1:3" ht="12.75" x14ac:dyDescent="0.2">
      <c r="A114" s="216" t="s">
        <v>605</v>
      </c>
      <c r="B114" s="216">
        <v>7.0000000000000007E-2</v>
      </c>
      <c r="C114" s="1"/>
    </row>
    <row r="115" spans="1:3" ht="12.75" x14ac:dyDescent="0.2">
      <c r="A115" s="216" t="s">
        <v>554</v>
      </c>
      <c r="B115" s="216">
        <v>0.1</v>
      </c>
      <c r="C115" s="1"/>
    </row>
    <row r="116" spans="1:3" ht="12.75" x14ac:dyDescent="0.2">
      <c r="A116" s="216" t="s">
        <v>606</v>
      </c>
      <c r="B116" s="216">
        <v>0.08</v>
      </c>
      <c r="C116" s="1"/>
    </row>
    <row r="117" spans="1:3" ht="12.75" x14ac:dyDescent="0.2">
      <c r="A117" s="216" t="s">
        <v>607</v>
      </c>
      <c r="B117" s="216">
        <v>7.4999999999999997E-2</v>
      </c>
      <c r="C117" s="1"/>
    </row>
    <row r="118" spans="1:3" ht="12.75" x14ac:dyDescent="0.2">
      <c r="A118" s="216" t="s">
        <v>608</v>
      </c>
      <c r="B118" s="216">
        <v>0.1</v>
      </c>
      <c r="C118" s="1"/>
    </row>
    <row r="119" spans="1:3" ht="12.75" x14ac:dyDescent="0.2">
      <c r="A119" s="216" t="s">
        <v>609</v>
      </c>
      <c r="B119" s="216">
        <v>0.13</v>
      </c>
      <c r="C119" s="1"/>
    </row>
    <row r="120" spans="1:3" ht="12.75" x14ac:dyDescent="0.2">
      <c r="A120" s="216" t="s">
        <v>610</v>
      </c>
      <c r="B120" s="216">
        <v>0.09</v>
      </c>
      <c r="C120" s="1"/>
    </row>
    <row r="121" spans="1:3" ht="12.75" x14ac:dyDescent="0.2">
      <c r="A121" s="216" t="s">
        <v>611</v>
      </c>
      <c r="B121" s="216">
        <v>0.1</v>
      </c>
      <c r="C121" s="1"/>
    </row>
    <row r="122" spans="1:3" ht="12.75" x14ac:dyDescent="0.2">
      <c r="A122" s="216" t="s">
        <v>612</v>
      </c>
      <c r="B122" s="216">
        <v>0.09</v>
      </c>
      <c r="C122" s="1"/>
    </row>
    <row r="123" spans="1:3" ht="12.75" x14ac:dyDescent="0.2">
      <c r="A123" s="216" t="s">
        <v>560</v>
      </c>
      <c r="B123" s="216">
        <v>0.1</v>
      </c>
      <c r="C123" s="1"/>
    </row>
    <row r="124" spans="1:3" ht="12.75" x14ac:dyDescent="0.2">
      <c r="A124" s="216" t="s">
        <v>613</v>
      </c>
      <c r="B124" s="216">
        <v>9.1670000000000001E-2</v>
      </c>
      <c r="C124" s="1"/>
    </row>
    <row r="125" spans="1:3" ht="12.75" x14ac:dyDescent="0.2">
      <c r="A125" s="216" t="s">
        <v>549</v>
      </c>
      <c r="B125" s="216">
        <v>0.1</v>
      </c>
      <c r="C125" s="1"/>
    </row>
    <row r="126" spans="1:3" ht="12.75" x14ac:dyDescent="0.2">
      <c r="A126" s="216" t="s">
        <v>614</v>
      </c>
      <c r="B126" s="216">
        <v>0.12</v>
      </c>
      <c r="C126" s="1"/>
    </row>
    <row r="127" spans="1:3" ht="12.75" x14ac:dyDescent="0.2">
      <c r="A127" s="216" t="s">
        <v>615</v>
      </c>
      <c r="B127" s="216">
        <v>0.14749999999999999</v>
      </c>
      <c r="C127" s="1"/>
    </row>
    <row r="128" spans="1:3" ht="12.75" x14ac:dyDescent="0.2">
      <c r="A128" s="216" t="s">
        <v>616</v>
      </c>
      <c r="B128" s="216">
        <v>0.06</v>
      </c>
      <c r="C128" s="1"/>
    </row>
    <row r="129" spans="1:3" ht="12.75" x14ac:dyDescent="0.2">
      <c r="A129" s="216" t="s">
        <v>617</v>
      </c>
      <c r="B129" s="216">
        <v>0.1</v>
      </c>
      <c r="C129" s="1"/>
    </row>
    <row r="130" spans="1:3" ht="12.75" x14ac:dyDescent="0.2">
      <c r="A130" s="216" t="s">
        <v>618</v>
      </c>
      <c r="B130" s="216">
        <v>0.08</v>
      </c>
      <c r="C130" s="1"/>
    </row>
    <row r="131" spans="1:3" ht="12.75" x14ac:dyDescent="0.2">
      <c r="A131" s="216" t="s">
        <v>559</v>
      </c>
      <c r="B131" s="216">
        <v>0.1</v>
      </c>
      <c r="C131" s="1"/>
    </row>
    <row r="132" spans="1:3" ht="12.75" x14ac:dyDescent="0.2">
      <c r="A132" s="216" t="s">
        <v>619</v>
      </c>
      <c r="B132" s="216">
        <v>0.06</v>
      </c>
      <c r="C132" s="1"/>
    </row>
    <row r="133" spans="1:3" ht="12.75" x14ac:dyDescent="0.2">
      <c r="A133" s="216" t="s">
        <v>620</v>
      </c>
      <c r="B133" s="216">
        <v>0.12</v>
      </c>
      <c r="C133" s="1"/>
    </row>
    <row r="134" spans="1:3" ht="12.75" x14ac:dyDescent="0.2">
      <c r="A134" s="216" t="s">
        <v>556</v>
      </c>
      <c r="B134" s="216">
        <v>0.05</v>
      </c>
      <c r="C134" s="1"/>
    </row>
    <row r="135" spans="1:3" ht="12.75" x14ac:dyDescent="0.2">
      <c r="A135" s="216" t="s">
        <v>621</v>
      </c>
      <c r="B135" s="216">
        <v>0.1</v>
      </c>
      <c r="C135" s="1"/>
    </row>
    <row r="136" spans="1:3" ht="12.75" x14ac:dyDescent="0.2">
      <c r="A136" s="216" t="s">
        <v>622</v>
      </c>
      <c r="B136" s="216">
        <v>0.1</v>
      </c>
      <c r="C136" s="1"/>
    </row>
    <row r="137" spans="1:3" ht="12.75" x14ac:dyDescent="0.2">
      <c r="A137" s="216" t="s">
        <v>623</v>
      </c>
      <c r="B137" s="216">
        <v>4.0820000000000002E-2</v>
      </c>
      <c r="C137" s="1"/>
    </row>
    <row r="138" spans="1:3" ht="12.75" x14ac:dyDescent="0.2">
      <c r="A138" s="216" t="s">
        <v>624</v>
      </c>
      <c r="B138" s="216">
        <v>0.1</v>
      </c>
      <c r="C138" s="1"/>
    </row>
    <row r="139" spans="1:3" ht="12.75" x14ac:dyDescent="0.2">
      <c r="A139" s="216" t="s">
        <v>545</v>
      </c>
      <c r="B139" s="216">
        <v>0.12</v>
      </c>
      <c r="C139" s="1"/>
    </row>
    <row r="140" spans="1:3" ht="12.75" x14ac:dyDescent="0.2">
      <c r="A140" s="216" t="s">
        <v>625</v>
      </c>
      <c r="B140" s="216">
        <v>0.1</v>
      </c>
      <c r="C140" s="1"/>
    </row>
    <row r="141" spans="1:3" ht="12.75" x14ac:dyDescent="0.2">
      <c r="A141" s="216" t="s">
        <v>626</v>
      </c>
      <c r="B141" s="216">
        <v>0.08</v>
      </c>
      <c r="C141" s="1"/>
    </row>
    <row r="142" spans="1:3" ht="12.75" x14ac:dyDescent="0.2">
      <c r="A142" s="216" t="s">
        <v>627</v>
      </c>
      <c r="B142" s="216">
        <v>0.06</v>
      </c>
      <c r="C142" s="1"/>
    </row>
    <row r="143" spans="1:3" ht="12.75" x14ac:dyDescent="0.2">
      <c r="A143" s="216" t="s">
        <v>628</v>
      </c>
      <c r="B143" s="216">
        <v>0.1</v>
      </c>
      <c r="C143" s="1"/>
    </row>
    <row r="144" spans="1:3" ht="12" customHeight="1" x14ac:dyDescent="0.2">
      <c r="A144" s="216" t="s">
        <v>629</v>
      </c>
      <c r="B144" s="216">
        <v>0.08</v>
      </c>
      <c r="C144" s="1"/>
    </row>
    <row r="145" spans="1:3" ht="12.75" x14ac:dyDescent="0.2">
      <c r="A145" s="216" t="s">
        <v>630</v>
      </c>
      <c r="B145" s="216">
        <v>0.1</v>
      </c>
      <c r="C145" s="1"/>
    </row>
    <row r="146" spans="1:3" ht="12.75" x14ac:dyDescent="0.2">
      <c r="A146" s="216" t="s">
        <v>561</v>
      </c>
      <c r="B146" s="216">
        <v>0.12</v>
      </c>
      <c r="C146" s="1"/>
    </row>
    <row r="147" spans="1:3" ht="12.75" x14ac:dyDescent="0.2">
      <c r="A147" s="216" t="s">
        <v>631</v>
      </c>
      <c r="B147" s="216">
        <v>0.13</v>
      </c>
      <c r="C147" s="1"/>
    </row>
    <row r="148" spans="1:3" ht="12.75" x14ac:dyDescent="0.2">
      <c r="A148" s="216" t="s">
        <v>632</v>
      </c>
      <c r="B148" s="216">
        <v>0.1</v>
      </c>
      <c r="C148" s="1"/>
    </row>
    <row r="149" spans="1:3" x14ac:dyDescent="0.3">
      <c r="A149" s="216" t="s">
        <v>633</v>
      </c>
      <c r="B149" s="216">
        <v>0.03</v>
      </c>
    </row>
    <row r="150" spans="1:3" x14ac:dyDescent="0.3">
      <c r="A150" s="216" t="s">
        <v>634</v>
      </c>
      <c r="B150" s="216">
        <v>0.06</v>
      </c>
    </row>
    <row r="151" spans="1:3" ht="12.75" x14ac:dyDescent="0.2">
      <c r="A151" s="216" t="s">
        <v>546</v>
      </c>
      <c r="B151" s="216">
        <v>0.12</v>
      </c>
      <c r="C151" s="1"/>
    </row>
    <row r="152" spans="1:3" ht="12.75" x14ac:dyDescent="0.2">
      <c r="A152" s="216" t="s">
        <v>635</v>
      </c>
      <c r="B152" s="216">
        <v>0.1</v>
      </c>
      <c r="C152" s="1"/>
    </row>
    <row r="153" spans="1:3" ht="12.75" x14ac:dyDescent="0.2">
      <c r="A153" s="216" t="s">
        <v>636</v>
      </c>
      <c r="B153" s="216">
        <v>0.1</v>
      </c>
      <c r="C153" s="1"/>
    </row>
    <row r="154" spans="1:3" s="259" customFormat="1" ht="12.75" x14ac:dyDescent="0.2">
      <c r="A154" s="216" t="s">
        <v>637</v>
      </c>
      <c r="B154" s="216">
        <v>7.0000000000000007E-2</v>
      </c>
      <c r="C154" s="1"/>
    </row>
    <row r="155" spans="1:3" ht="12.75" x14ac:dyDescent="0.2">
      <c r="A155" s="216" t="s">
        <v>638</v>
      </c>
      <c r="B155" s="216">
        <v>0.11833</v>
      </c>
      <c r="C155" s="1"/>
    </row>
    <row r="156" spans="1:3" ht="12.75" x14ac:dyDescent="0.2">
      <c r="A156" s="216" t="s">
        <v>542</v>
      </c>
      <c r="B156" s="216">
        <v>0.18</v>
      </c>
      <c r="C156" s="1"/>
    </row>
    <row r="157" spans="1:3" ht="12.75" x14ac:dyDescent="0.2">
      <c r="A157" s="216" t="s">
        <v>558</v>
      </c>
      <c r="B157" s="216">
        <v>0.12</v>
      </c>
      <c r="C157" s="1"/>
    </row>
    <row r="158" spans="1:3" ht="12.75" x14ac:dyDescent="0.2">
      <c r="A158" s="216" t="s">
        <v>550</v>
      </c>
      <c r="B158" s="216">
        <v>0.1</v>
      </c>
      <c r="C158" s="1"/>
    </row>
    <row r="159" spans="1:3" ht="12.75" x14ac:dyDescent="0.2">
      <c r="A159" s="216" t="s">
        <v>639</v>
      </c>
      <c r="B159" s="216">
        <v>0.12</v>
      </c>
      <c r="C159" s="1"/>
    </row>
    <row r="160" spans="1:3" ht="12.75" x14ac:dyDescent="0.2">
      <c r="A160" s="216" t="s">
        <v>335</v>
      </c>
      <c r="B160" s="216">
        <v>0.1</v>
      </c>
      <c r="C160" s="1"/>
    </row>
    <row r="161" spans="1:3" ht="12.75" x14ac:dyDescent="0.2">
      <c r="A161" s="216" t="s">
        <v>364</v>
      </c>
      <c r="B161" s="216">
        <v>0.05</v>
      </c>
      <c r="C161" s="1"/>
    </row>
    <row r="162" spans="1:3" ht="12.75" x14ac:dyDescent="0.2">
      <c r="A162" s="216" t="s">
        <v>541</v>
      </c>
      <c r="B162" s="216">
        <v>2.4819999999999998E-2</v>
      </c>
      <c r="C162" s="1"/>
    </row>
    <row r="163" spans="1:3" ht="12.75" x14ac:dyDescent="0.2">
      <c r="A163" s="216" t="s">
        <v>93</v>
      </c>
      <c r="B163" s="216">
        <v>0.1</v>
      </c>
      <c r="C163" s="1"/>
    </row>
    <row r="164" spans="1:3" ht="12.75" x14ac:dyDescent="0.2">
      <c r="A164" s="216" t="s">
        <v>483</v>
      </c>
      <c r="B164" s="216">
        <v>0</v>
      </c>
      <c r="C164" s="1"/>
    </row>
    <row r="165" spans="1:3" ht="12.75" x14ac:dyDescent="0.2">
      <c r="A165" s="216" t="s">
        <v>94</v>
      </c>
      <c r="B165" s="216">
        <v>0.1</v>
      </c>
      <c r="C165" s="1"/>
    </row>
    <row r="166" spans="1:3" ht="12.75" x14ac:dyDescent="0.2">
      <c r="A166" s="216" t="s">
        <v>95</v>
      </c>
      <c r="B166" s="216">
        <v>0.03</v>
      </c>
      <c r="C166" s="1"/>
    </row>
    <row r="167" spans="1:3" ht="12.75" x14ac:dyDescent="0.2">
      <c r="A167" s="216" t="s">
        <v>315</v>
      </c>
      <c r="B167" s="216">
        <v>0.05</v>
      </c>
      <c r="C167" s="1"/>
    </row>
    <row r="168" spans="1:3" ht="12.75" x14ac:dyDescent="0.2">
      <c r="A168" s="216" t="s">
        <v>96</v>
      </c>
      <c r="B168" s="216">
        <v>9.0130000000000002E-2</v>
      </c>
      <c r="C168" s="1"/>
    </row>
    <row r="169" spans="1:3" ht="12.75" x14ac:dyDescent="0.2">
      <c r="A169" s="216" t="s">
        <v>328</v>
      </c>
      <c r="B169" s="216">
        <v>0.1</v>
      </c>
      <c r="C169" s="1"/>
    </row>
    <row r="170" spans="1:3" ht="12.75" x14ac:dyDescent="0.2">
      <c r="A170" s="216" t="s">
        <v>365</v>
      </c>
      <c r="B170" s="216">
        <v>0.1</v>
      </c>
      <c r="C170" s="1"/>
    </row>
    <row r="171" spans="1:3" ht="12.75" x14ac:dyDescent="0.2">
      <c r="A171" s="216" t="s">
        <v>336</v>
      </c>
      <c r="B171" s="216">
        <v>0.05</v>
      </c>
      <c r="C171" s="1"/>
    </row>
    <row r="172" spans="1:3" ht="12.75" x14ac:dyDescent="0.2">
      <c r="A172" s="216" t="s">
        <v>97</v>
      </c>
      <c r="B172" s="216">
        <v>0.1</v>
      </c>
      <c r="C172" s="1"/>
    </row>
    <row r="173" spans="1:3" ht="12.75" x14ac:dyDescent="0.2">
      <c r="A173" s="216" t="s">
        <v>98</v>
      </c>
      <c r="B173" s="216">
        <v>0.1</v>
      </c>
      <c r="C173" s="1"/>
    </row>
    <row r="174" spans="1:3" ht="12.75" x14ac:dyDescent="0.2">
      <c r="A174" s="216" t="s">
        <v>99</v>
      </c>
      <c r="B174" s="216">
        <v>0.05</v>
      </c>
      <c r="C174" s="1"/>
    </row>
    <row r="175" spans="1:3" ht="12.75" x14ac:dyDescent="0.2">
      <c r="A175" s="216" t="s">
        <v>484</v>
      </c>
      <c r="B175" s="216">
        <v>0.05</v>
      </c>
      <c r="C175" s="1"/>
    </row>
    <row r="176" spans="1:3" ht="12.75" x14ac:dyDescent="0.2">
      <c r="A176" s="216" t="s">
        <v>326</v>
      </c>
      <c r="B176" s="216">
        <v>0.05</v>
      </c>
      <c r="C176" s="1"/>
    </row>
    <row r="177" spans="1:3" ht="12.75" x14ac:dyDescent="0.2">
      <c r="A177" s="216" t="s">
        <v>100</v>
      </c>
      <c r="B177" s="216">
        <v>0.03</v>
      </c>
      <c r="C177" s="1"/>
    </row>
    <row r="178" spans="1:3" ht="12.75" x14ac:dyDescent="0.2">
      <c r="A178" s="216" t="s">
        <v>319</v>
      </c>
      <c r="B178" s="216">
        <v>7.0000000000000007E-2</v>
      </c>
      <c r="C178" s="1"/>
    </row>
    <row r="179" spans="1:3" ht="12.75" x14ac:dyDescent="0.2">
      <c r="A179" s="216" t="s">
        <v>485</v>
      </c>
      <c r="B179" s="216">
        <v>0.1</v>
      </c>
      <c r="C179" s="1"/>
    </row>
    <row r="180" spans="1:3" ht="12.75" x14ac:dyDescent="0.2">
      <c r="A180" s="216" t="s">
        <v>486</v>
      </c>
      <c r="B180" s="216">
        <v>0.1</v>
      </c>
      <c r="C180" s="1"/>
    </row>
    <row r="181" spans="1:3" ht="12.75" x14ac:dyDescent="0.2">
      <c r="A181" s="216" t="s">
        <v>101</v>
      </c>
      <c r="B181" s="216">
        <v>0.02</v>
      </c>
      <c r="C181" s="1"/>
    </row>
    <row r="182" spans="1:3" ht="12.75" x14ac:dyDescent="0.2">
      <c r="A182" s="216" t="s">
        <v>487</v>
      </c>
      <c r="B182" s="216">
        <v>0.05</v>
      </c>
      <c r="C182" s="1"/>
    </row>
    <row r="183" spans="1:3" ht="12.75" x14ac:dyDescent="0.2">
      <c r="A183" s="216" t="s">
        <v>102</v>
      </c>
      <c r="B183" s="216">
        <v>0.05</v>
      </c>
      <c r="C183" s="1"/>
    </row>
    <row r="184" spans="1:3" ht="12.75" x14ac:dyDescent="0.2">
      <c r="A184" s="216" t="s">
        <v>103</v>
      </c>
      <c r="B184" s="2">
        <v>0.1</v>
      </c>
      <c r="C184" s="1"/>
    </row>
    <row r="185" spans="1:3" ht="12.75" x14ac:dyDescent="0.2">
      <c r="A185" s="216" t="s">
        <v>104</v>
      </c>
      <c r="B185" s="216">
        <v>0.05</v>
      </c>
      <c r="C185" s="1"/>
    </row>
    <row r="186" spans="1:3" ht="12.75" x14ac:dyDescent="0.2">
      <c r="A186" s="216" t="s">
        <v>105</v>
      </c>
      <c r="B186" s="216">
        <v>0.1</v>
      </c>
      <c r="C186" s="1"/>
    </row>
    <row r="187" spans="1:3" ht="12.75" x14ac:dyDescent="0.2">
      <c r="A187" s="216" t="s">
        <v>106</v>
      </c>
      <c r="B187" s="216">
        <v>0.06</v>
      </c>
      <c r="C187" s="1"/>
    </row>
    <row r="188" spans="1:3" ht="12.75" x14ac:dyDescent="0.2">
      <c r="A188" s="216" t="s">
        <v>107</v>
      </c>
      <c r="B188" s="216">
        <v>0.05</v>
      </c>
      <c r="C188" s="1"/>
    </row>
    <row r="189" spans="1:3" ht="12.75" x14ac:dyDescent="0.2">
      <c r="A189" s="216" t="s">
        <v>108</v>
      </c>
      <c r="B189" s="216">
        <v>0.02</v>
      </c>
      <c r="C189" s="1"/>
    </row>
    <row r="190" spans="1:3" ht="12.75" x14ac:dyDescent="0.2">
      <c r="A190" s="216" t="s">
        <v>109</v>
      </c>
      <c r="B190" s="216">
        <v>0.08</v>
      </c>
      <c r="C190" s="1"/>
    </row>
    <row r="191" spans="1:3" ht="12.75" x14ac:dyDescent="0.2">
      <c r="A191" s="216" t="s">
        <v>650</v>
      </c>
      <c r="B191" s="216">
        <v>6.6669999999999993E-2</v>
      </c>
      <c r="C191" s="1"/>
    </row>
    <row r="192" spans="1:3" ht="12.75" x14ac:dyDescent="0.2">
      <c r="A192" s="216" t="s">
        <v>110</v>
      </c>
      <c r="B192" s="216">
        <v>3.4770000000000002E-2</v>
      </c>
      <c r="C192" s="1"/>
    </row>
    <row r="193" spans="1:3" ht="12.75" x14ac:dyDescent="0.2">
      <c r="A193" s="216" t="s">
        <v>488</v>
      </c>
      <c r="B193" s="216">
        <v>0.1</v>
      </c>
      <c r="C193" s="1"/>
    </row>
    <row r="194" spans="1:3" ht="12.75" x14ac:dyDescent="0.2">
      <c r="A194" s="216" t="s">
        <v>111</v>
      </c>
      <c r="B194" s="216">
        <v>0.03</v>
      </c>
      <c r="C194" s="1"/>
    </row>
    <row r="195" spans="1:3" ht="12.75" x14ac:dyDescent="0.2">
      <c r="A195" s="216" t="s">
        <v>337</v>
      </c>
      <c r="B195" s="216">
        <v>0.08</v>
      </c>
      <c r="C195" s="1"/>
    </row>
    <row r="196" spans="1:3" ht="12.75" x14ac:dyDescent="0.2">
      <c r="A196" s="216" t="s">
        <v>112</v>
      </c>
      <c r="B196" s="216">
        <v>0.06</v>
      </c>
      <c r="C196" s="1"/>
    </row>
    <row r="197" spans="1:3" ht="12.75" x14ac:dyDescent="0.2">
      <c r="A197" s="216" t="s">
        <v>368</v>
      </c>
      <c r="B197" s="216">
        <v>0.06</v>
      </c>
      <c r="C197" s="1"/>
    </row>
    <row r="198" spans="1:3" ht="12.75" x14ac:dyDescent="0.2">
      <c r="A198" s="216" t="s">
        <v>113</v>
      </c>
      <c r="B198" s="216">
        <v>0.05</v>
      </c>
      <c r="C198" s="1"/>
    </row>
    <row r="199" spans="1:3" ht="12.75" x14ac:dyDescent="0.2">
      <c r="A199" s="216" t="s">
        <v>114</v>
      </c>
      <c r="B199" s="216">
        <v>7.0000000000000007E-2</v>
      </c>
      <c r="C199" s="1"/>
    </row>
    <row r="200" spans="1:3" ht="12.75" x14ac:dyDescent="0.2">
      <c r="A200" s="216" t="s">
        <v>115</v>
      </c>
      <c r="B200" s="216">
        <v>0.08</v>
      </c>
      <c r="C200" s="1"/>
    </row>
    <row r="201" spans="1:3" ht="12.75" x14ac:dyDescent="0.2">
      <c r="A201" s="216" t="s">
        <v>116</v>
      </c>
      <c r="B201" s="216">
        <v>0.05</v>
      </c>
      <c r="C201" s="1"/>
    </row>
    <row r="202" spans="1:3" ht="12.75" x14ac:dyDescent="0.2">
      <c r="A202" s="216" t="s">
        <v>407</v>
      </c>
      <c r="B202" s="216">
        <v>0.08</v>
      </c>
      <c r="C202" s="1"/>
    </row>
    <row r="203" spans="1:3" ht="12.75" x14ac:dyDescent="0.2">
      <c r="A203" s="216" t="s">
        <v>117</v>
      </c>
      <c r="B203" s="216">
        <v>0.05</v>
      </c>
      <c r="C203" s="1"/>
    </row>
    <row r="204" spans="1:3" ht="12.75" x14ac:dyDescent="0.2">
      <c r="A204" s="216" t="s">
        <v>118</v>
      </c>
      <c r="B204" s="216">
        <v>0.01</v>
      </c>
      <c r="C204" s="1"/>
    </row>
    <row r="205" spans="1:3" ht="12.75" x14ac:dyDescent="0.2">
      <c r="A205" s="216" t="s">
        <v>119</v>
      </c>
      <c r="B205" s="216">
        <v>0.02</v>
      </c>
      <c r="C205" s="1"/>
    </row>
    <row r="206" spans="1:3" ht="12.75" x14ac:dyDescent="0.2">
      <c r="A206" s="216" t="s">
        <v>359</v>
      </c>
      <c r="B206" s="216">
        <v>0.05</v>
      </c>
      <c r="C206" s="1"/>
    </row>
    <row r="207" spans="1:3" ht="12.75" x14ac:dyDescent="0.2">
      <c r="A207" s="216" t="s">
        <v>338</v>
      </c>
      <c r="B207" s="216">
        <v>0.05</v>
      </c>
      <c r="C207" s="1"/>
    </row>
    <row r="208" spans="1:3" ht="12.75" x14ac:dyDescent="0.2">
      <c r="A208" s="216" t="s">
        <v>120</v>
      </c>
      <c r="B208" s="216">
        <v>0.05</v>
      </c>
      <c r="C208" s="1"/>
    </row>
    <row r="209" spans="1:3" ht="12.75" x14ac:dyDescent="0.2">
      <c r="A209" s="216" t="s">
        <v>121</v>
      </c>
      <c r="B209" s="216">
        <v>0.1</v>
      </c>
      <c r="C209" s="1"/>
    </row>
    <row r="210" spans="1:3" ht="12.75" x14ac:dyDescent="0.2">
      <c r="A210" s="216" t="s">
        <v>122</v>
      </c>
      <c r="B210" s="216">
        <v>0.05</v>
      </c>
      <c r="C210" s="1"/>
    </row>
    <row r="211" spans="1:3" ht="12.75" x14ac:dyDescent="0.2">
      <c r="A211" s="216" t="s">
        <v>123</v>
      </c>
      <c r="B211" s="216">
        <v>0.05</v>
      </c>
      <c r="C211" s="1"/>
    </row>
    <row r="212" spans="1:3" ht="12.75" x14ac:dyDescent="0.2">
      <c r="A212" s="216" t="s">
        <v>390</v>
      </c>
      <c r="B212" s="216">
        <v>0.05</v>
      </c>
      <c r="C212" s="1"/>
    </row>
    <row r="213" spans="1:3" ht="12.75" x14ac:dyDescent="0.2">
      <c r="A213" s="216" t="s">
        <v>651</v>
      </c>
      <c r="B213" s="216">
        <v>0</v>
      </c>
      <c r="C213" s="1"/>
    </row>
    <row r="214" spans="1:3" ht="12.75" x14ac:dyDescent="0.2">
      <c r="A214" s="216" t="s">
        <v>124</v>
      </c>
      <c r="B214" s="216">
        <v>0.05</v>
      </c>
      <c r="C214" s="1"/>
    </row>
    <row r="215" spans="1:3" ht="12.75" x14ac:dyDescent="0.2">
      <c r="A215" s="216" t="s">
        <v>125</v>
      </c>
      <c r="B215" s="216">
        <v>2.8649999999999998E-2</v>
      </c>
      <c r="C215" s="1"/>
    </row>
    <row r="216" spans="1:3" ht="12.75" x14ac:dyDescent="0.2">
      <c r="A216" s="216" t="s">
        <v>489</v>
      </c>
      <c r="B216" s="216">
        <v>0.1</v>
      </c>
      <c r="C216" s="1"/>
    </row>
    <row r="217" spans="1:3" ht="12.75" x14ac:dyDescent="0.2">
      <c r="A217" s="216" t="s">
        <v>339</v>
      </c>
      <c r="B217" s="216">
        <v>0.01</v>
      </c>
      <c r="C217" s="1"/>
    </row>
    <row r="218" spans="1:3" ht="12.75" x14ac:dyDescent="0.2">
      <c r="A218" s="216" t="s">
        <v>126</v>
      </c>
      <c r="B218" s="216">
        <v>0.05</v>
      </c>
      <c r="C218" s="1"/>
    </row>
    <row r="219" spans="1:3" ht="12.75" x14ac:dyDescent="0.2">
      <c r="A219" s="216" t="s">
        <v>127</v>
      </c>
      <c r="B219" s="216">
        <v>7.0000000000000007E-2</v>
      </c>
      <c r="C219" s="1"/>
    </row>
    <row r="220" spans="1:3" ht="12.75" x14ac:dyDescent="0.2">
      <c r="A220" s="216" t="s">
        <v>128</v>
      </c>
      <c r="B220" s="216">
        <v>0.06</v>
      </c>
      <c r="C220" s="1"/>
    </row>
    <row r="221" spans="1:3" ht="12.75" x14ac:dyDescent="0.2">
      <c r="A221" s="216" t="s">
        <v>129</v>
      </c>
      <c r="B221" s="216">
        <v>0.05</v>
      </c>
      <c r="C221" s="1"/>
    </row>
    <row r="222" spans="1:3" ht="12.75" x14ac:dyDescent="0.2">
      <c r="A222" s="216" t="s">
        <v>130</v>
      </c>
      <c r="B222" s="216">
        <v>0.1</v>
      </c>
      <c r="C222" s="1"/>
    </row>
    <row r="223" spans="1:3" ht="12.75" x14ac:dyDescent="0.2">
      <c r="A223" s="216" t="s">
        <v>131</v>
      </c>
      <c r="B223" s="216">
        <v>0.06</v>
      </c>
      <c r="C223" s="1"/>
    </row>
    <row r="224" spans="1:3" ht="12.75" x14ac:dyDescent="0.2">
      <c r="A224" s="216" t="s">
        <v>640</v>
      </c>
      <c r="B224" s="216">
        <v>0.1</v>
      </c>
      <c r="C224" s="1"/>
    </row>
    <row r="225" spans="1:3" ht="12.75" x14ac:dyDescent="0.2">
      <c r="A225" s="216" t="s">
        <v>490</v>
      </c>
      <c r="B225" s="216">
        <v>0.05</v>
      </c>
      <c r="C225" s="1"/>
    </row>
    <row r="226" spans="1:3" ht="12.75" x14ac:dyDescent="0.2">
      <c r="A226" s="216" t="s">
        <v>491</v>
      </c>
      <c r="B226" s="216">
        <v>0.1</v>
      </c>
      <c r="C226" s="1"/>
    </row>
    <row r="227" spans="1:3" ht="12.75" x14ac:dyDescent="0.2">
      <c r="A227" s="216" t="s">
        <v>492</v>
      </c>
      <c r="B227" s="216">
        <v>0.05</v>
      </c>
      <c r="C227" s="1"/>
    </row>
    <row r="228" spans="1:3" ht="12.75" x14ac:dyDescent="0.2">
      <c r="A228" s="216" t="s">
        <v>493</v>
      </c>
      <c r="B228" s="216">
        <v>0.1</v>
      </c>
      <c r="C228" s="1"/>
    </row>
    <row r="229" spans="1:3" ht="12.75" x14ac:dyDescent="0.2">
      <c r="A229" s="216" t="s">
        <v>316</v>
      </c>
      <c r="B229" s="216">
        <v>0.12</v>
      </c>
      <c r="C229" s="1"/>
    </row>
    <row r="230" spans="1:3" ht="12.75" x14ac:dyDescent="0.2">
      <c r="A230" s="216" t="s">
        <v>494</v>
      </c>
      <c r="B230" s="216">
        <v>0.08</v>
      </c>
      <c r="C230" s="1"/>
    </row>
    <row r="231" spans="1:3" ht="12.75" x14ac:dyDescent="0.2">
      <c r="A231" s="216" t="s">
        <v>132</v>
      </c>
      <c r="B231" s="216">
        <v>0.05</v>
      </c>
      <c r="C231" s="1"/>
    </row>
    <row r="232" spans="1:3" ht="12.75" x14ac:dyDescent="0.2">
      <c r="A232" s="216" t="s">
        <v>391</v>
      </c>
      <c r="B232" s="216">
        <v>0.05</v>
      </c>
      <c r="C232" s="1"/>
    </row>
    <row r="233" spans="1:3" ht="12.75" x14ac:dyDescent="0.2">
      <c r="A233" s="216" t="s">
        <v>133</v>
      </c>
      <c r="B233" s="216">
        <v>0.05</v>
      </c>
      <c r="C233" s="1"/>
    </row>
    <row r="234" spans="1:3" ht="12.75" x14ac:dyDescent="0.2">
      <c r="A234" s="216" t="s">
        <v>134</v>
      </c>
      <c r="B234" s="216">
        <v>0.02</v>
      </c>
      <c r="C234" s="1"/>
    </row>
    <row r="235" spans="1:3" ht="12.75" x14ac:dyDescent="0.2">
      <c r="A235" s="216" t="s">
        <v>655</v>
      </c>
      <c r="B235" s="216">
        <v>0.06</v>
      </c>
      <c r="C235" s="1"/>
    </row>
    <row r="236" spans="1:3" ht="12.75" x14ac:dyDescent="0.2">
      <c r="A236" s="216" t="s">
        <v>495</v>
      </c>
      <c r="B236" s="216">
        <v>0.06</v>
      </c>
      <c r="C236" s="1"/>
    </row>
    <row r="237" spans="1:3" ht="12.75" x14ac:dyDescent="0.2">
      <c r="A237" s="216" t="s">
        <v>257</v>
      </c>
      <c r="B237" s="216">
        <v>0.1</v>
      </c>
      <c r="C237" s="1"/>
    </row>
    <row r="238" spans="1:3" ht="12.75" x14ac:dyDescent="0.2">
      <c r="A238" s="216" t="s">
        <v>496</v>
      </c>
      <c r="B238" s="216">
        <v>0.05</v>
      </c>
      <c r="C238" s="1"/>
    </row>
    <row r="239" spans="1:3" ht="12.75" x14ac:dyDescent="0.2">
      <c r="A239" s="216" t="s">
        <v>135</v>
      </c>
      <c r="B239" s="216">
        <v>0.06</v>
      </c>
      <c r="C239" s="1"/>
    </row>
    <row r="240" spans="1:3" ht="12.75" x14ac:dyDescent="0.2">
      <c r="A240" s="216" t="s">
        <v>136</v>
      </c>
      <c r="B240" s="216">
        <v>0.05</v>
      </c>
      <c r="C240" s="1"/>
    </row>
    <row r="241" spans="1:3" ht="12.75" x14ac:dyDescent="0.2">
      <c r="A241" s="216" t="s">
        <v>137</v>
      </c>
      <c r="B241" s="216">
        <v>0.1</v>
      </c>
      <c r="C241" s="1"/>
    </row>
    <row r="242" spans="1:3" ht="12.75" x14ac:dyDescent="0.2">
      <c r="A242" s="216" t="s">
        <v>369</v>
      </c>
      <c r="B242" s="216">
        <v>0.05</v>
      </c>
      <c r="C242" s="1"/>
    </row>
    <row r="243" spans="1:3" ht="12.75" x14ac:dyDescent="0.2">
      <c r="A243" s="216" t="s">
        <v>138</v>
      </c>
      <c r="B243" s="216">
        <v>0.08</v>
      </c>
      <c r="C243" s="1"/>
    </row>
    <row r="244" spans="1:3" ht="12.75" x14ac:dyDescent="0.2">
      <c r="A244" s="216" t="s">
        <v>139</v>
      </c>
      <c r="B244" s="216">
        <v>0.05</v>
      </c>
      <c r="C244" s="1"/>
    </row>
    <row r="245" spans="1:3" ht="12.75" x14ac:dyDescent="0.2">
      <c r="A245" s="216" t="s">
        <v>360</v>
      </c>
      <c r="B245" s="216">
        <v>0.1</v>
      </c>
      <c r="C245" s="1"/>
    </row>
    <row r="246" spans="1:3" ht="12.75" x14ac:dyDescent="0.2">
      <c r="A246" s="216" t="s">
        <v>140</v>
      </c>
      <c r="B246" s="216">
        <v>0.03</v>
      </c>
      <c r="C246" s="1"/>
    </row>
    <row r="247" spans="1:3" ht="12.75" x14ac:dyDescent="0.2">
      <c r="A247" s="216" t="s">
        <v>141</v>
      </c>
      <c r="B247" s="216">
        <v>0.06</v>
      </c>
      <c r="C247" s="1"/>
    </row>
    <row r="248" spans="1:3" ht="12.75" x14ac:dyDescent="0.2">
      <c r="A248" s="216" t="s">
        <v>503</v>
      </c>
      <c r="B248" s="216">
        <v>0.1</v>
      </c>
      <c r="C248" s="1"/>
    </row>
    <row r="249" spans="1:3" ht="12.75" x14ac:dyDescent="0.2">
      <c r="A249" s="216" t="s">
        <v>142</v>
      </c>
      <c r="B249" s="216">
        <v>0.05</v>
      </c>
      <c r="C249" s="1"/>
    </row>
    <row r="250" spans="1:3" ht="12.75" x14ac:dyDescent="0.2">
      <c r="A250" s="216" t="s">
        <v>143</v>
      </c>
      <c r="B250" s="216">
        <v>0.1</v>
      </c>
      <c r="C250" s="1"/>
    </row>
    <row r="251" spans="1:3" ht="12.75" x14ac:dyDescent="0.2">
      <c r="A251" s="216" t="s">
        <v>144</v>
      </c>
      <c r="B251" s="216">
        <v>0.05</v>
      </c>
      <c r="C251" s="1"/>
    </row>
    <row r="252" spans="1:3" ht="12.75" x14ac:dyDescent="0.2">
      <c r="A252" s="216" t="s">
        <v>145</v>
      </c>
      <c r="B252" s="216">
        <v>0.05</v>
      </c>
      <c r="C252" s="1"/>
    </row>
    <row r="253" spans="1:3" ht="12.75" x14ac:dyDescent="0.2">
      <c r="A253" s="216" t="s">
        <v>146</v>
      </c>
      <c r="B253" s="216">
        <v>0.05</v>
      </c>
      <c r="C253" s="1"/>
    </row>
    <row r="254" spans="1:3" ht="12.75" x14ac:dyDescent="0.2">
      <c r="A254" s="216" t="s">
        <v>147</v>
      </c>
      <c r="B254" s="216">
        <v>0.1</v>
      </c>
      <c r="C254" s="1"/>
    </row>
    <row r="255" spans="1:3" ht="12.75" x14ac:dyDescent="0.2">
      <c r="A255" s="216" t="s">
        <v>148</v>
      </c>
      <c r="B255" s="216">
        <v>0.03</v>
      </c>
      <c r="C255" s="1"/>
    </row>
    <row r="256" spans="1:3" ht="12.75" x14ac:dyDescent="0.2">
      <c r="A256" s="216" t="s">
        <v>256</v>
      </c>
      <c r="B256" s="216">
        <v>0.08</v>
      </c>
      <c r="C256" s="1"/>
    </row>
    <row r="257" spans="1:3" ht="12.75" x14ac:dyDescent="0.2">
      <c r="A257" s="216" t="s">
        <v>149</v>
      </c>
      <c r="B257" s="216">
        <v>0.06</v>
      </c>
      <c r="C257" s="1"/>
    </row>
    <row r="258" spans="1:3" ht="12.75" x14ac:dyDescent="0.2">
      <c r="A258" s="216" t="s">
        <v>150</v>
      </c>
      <c r="B258" s="216">
        <v>7.4999999999999997E-2</v>
      </c>
      <c r="C258" s="1"/>
    </row>
    <row r="259" spans="1:3" ht="12.75" x14ac:dyDescent="0.2">
      <c r="A259" s="216" t="s">
        <v>151</v>
      </c>
      <c r="B259" s="216">
        <v>0.1</v>
      </c>
      <c r="C259" s="1"/>
    </row>
    <row r="260" spans="1:3" ht="12.75" x14ac:dyDescent="0.2">
      <c r="A260" s="216" t="s">
        <v>152</v>
      </c>
      <c r="B260" s="216">
        <v>0.05</v>
      </c>
      <c r="C260" s="1"/>
    </row>
    <row r="261" spans="1:3" ht="12.75" x14ac:dyDescent="0.2">
      <c r="A261" s="216" t="s">
        <v>153</v>
      </c>
      <c r="B261" s="216">
        <v>0.06</v>
      </c>
      <c r="C261" s="1"/>
    </row>
    <row r="262" spans="1:3" ht="12.75" x14ac:dyDescent="0.2">
      <c r="A262" s="216" t="s">
        <v>154</v>
      </c>
      <c r="B262" s="216">
        <v>0.06</v>
      </c>
      <c r="C262" s="1"/>
    </row>
    <row r="263" spans="1:3" ht="12.75" x14ac:dyDescent="0.2">
      <c r="A263" s="216" t="s">
        <v>155</v>
      </c>
      <c r="B263" s="216">
        <v>0.05</v>
      </c>
      <c r="C263" s="1"/>
    </row>
    <row r="264" spans="1:3" ht="12.75" x14ac:dyDescent="0.2">
      <c r="A264" s="216" t="s">
        <v>324</v>
      </c>
      <c r="B264" s="216">
        <v>0.1</v>
      </c>
      <c r="C264" s="1"/>
    </row>
    <row r="265" spans="1:3" ht="12.75" x14ac:dyDescent="0.2">
      <c r="A265" s="216" t="s">
        <v>340</v>
      </c>
      <c r="B265" s="216">
        <v>0.05</v>
      </c>
      <c r="C265" s="1"/>
    </row>
    <row r="266" spans="1:3" ht="12.75" x14ac:dyDescent="0.2">
      <c r="A266" s="216" t="s">
        <v>341</v>
      </c>
      <c r="B266" s="216">
        <v>0.05</v>
      </c>
      <c r="C266" s="1"/>
    </row>
    <row r="267" spans="1:3" ht="12.75" x14ac:dyDescent="0.2">
      <c r="A267" s="216" t="s">
        <v>156</v>
      </c>
      <c r="B267" s="216">
        <v>0.05</v>
      </c>
      <c r="C267" s="1"/>
    </row>
    <row r="268" spans="1:3" ht="12.75" x14ac:dyDescent="0.2">
      <c r="A268" s="216" t="s">
        <v>342</v>
      </c>
      <c r="B268" s="216">
        <v>0.1</v>
      </c>
      <c r="C268" s="1"/>
    </row>
    <row r="269" spans="1:3" ht="12.75" x14ac:dyDescent="0.2">
      <c r="A269" s="216" t="s">
        <v>157</v>
      </c>
      <c r="B269" s="216">
        <v>0.1</v>
      </c>
      <c r="C269" s="1"/>
    </row>
    <row r="270" spans="1:3" ht="12.75" x14ac:dyDescent="0.2">
      <c r="A270" s="216" t="s">
        <v>158</v>
      </c>
      <c r="B270" s="216">
        <v>0.06</v>
      </c>
      <c r="C270" s="1"/>
    </row>
    <row r="271" spans="1:3" ht="12.75" x14ac:dyDescent="0.2">
      <c r="A271" s="216" t="s">
        <v>159</v>
      </c>
      <c r="B271" s="216">
        <v>0.1</v>
      </c>
      <c r="C271" s="1"/>
    </row>
    <row r="272" spans="1:3" ht="12.75" x14ac:dyDescent="0.2">
      <c r="A272" s="216" t="s">
        <v>497</v>
      </c>
      <c r="B272" s="216">
        <v>0.06</v>
      </c>
      <c r="C272" s="1"/>
    </row>
    <row r="273" spans="1:3" ht="12.75" x14ac:dyDescent="0.2">
      <c r="A273" s="216" t="s">
        <v>498</v>
      </c>
      <c r="B273" s="216">
        <v>7.0000000000000007E-2</v>
      </c>
      <c r="C273" s="1"/>
    </row>
    <row r="274" spans="1:3" ht="12.75" x14ac:dyDescent="0.2">
      <c r="A274" s="216" t="s">
        <v>504</v>
      </c>
      <c r="B274" s="216">
        <v>0.06</v>
      </c>
      <c r="C274" s="1"/>
    </row>
    <row r="275" spans="1:3" ht="12.75" x14ac:dyDescent="0.2">
      <c r="A275" s="216" t="s">
        <v>361</v>
      </c>
      <c r="B275" s="216">
        <v>0.05</v>
      </c>
      <c r="C275" s="1"/>
    </row>
    <row r="276" spans="1:3" ht="12.75" x14ac:dyDescent="0.2">
      <c r="A276" s="216" t="s">
        <v>406</v>
      </c>
      <c r="B276" s="216">
        <v>0.1</v>
      </c>
      <c r="C276" s="1"/>
    </row>
    <row r="277" spans="1:3" ht="12.75" x14ac:dyDescent="0.2">
      <c r="A277" s="216" t="s">
        <v>160</v>
      </c>
      <c r="B277" s="216">
        <v>0.05</v>
      </c>
      <c r="C277" s="1"/>
    </row>
    <row r="278" spans="1:3" ht="12.75" x14ac:dyDescent="0.2">
      <c r="A278" s="216" t="s">
        <v>343</v>
      </c>
      <c r="B278" s="216">
        <v>0.05</v>
      </c>
      <c r="C278" s="1"/>
    </row>
    <row r="279" spans="1:3" ht="12.75" x14ac:dyDescent="0.2">
      <c r="A279" s="216" t="s">
        <v>499</v>
      </c>
      <c r="B279" s="216">
        <v>0.1</v>
      </c>
      <c r="C279" s="1"/>
    </row>
    <row r="280" spans="1:3" ht="12.75" x14ac:dyDescent="0.2">
      <c r="A280" s="216" t="s">
        <v>356</v>
      </c>
      <c r="B280" s="216">
        <v>0.09</v>
      </c>
      <c r="C280" s="1"/>
    </row>
    <row r="281" spans="1:3" ht="12.75" x14ac:dyDescent="0.2">
      <c r="A281" s="216" t="s">
        <v>649</v>
      </c>
      <c r="B281" s="216">
        <v>9.2869999999999994E-2</v>
      </c>
      <c r="C281" s="1"/>
    </row>
    <row r="282" spans="1:3" ht="12.75" x14ac:dyDescent="0.2">
      <c r="A282" s="216" t="s">
        <v>344</v>
      </c>
      <c r="B282" s="216">
        <v>0.1</v>
      </c>
      <c r="C282" s="1"/>
    </row>
    <row r="283" spans="1:3" ht="12.75" x14ac:dyDescent="0.2">
      <c r="A283" s="216" t="s">
        <v>161</v>
      </c>
      <c r="B283" s="216">
        <v>0.05</v>
      </c>
      <c r="C283" s="1"/>
    </row>
    <row r="284" spans="1:3" ht="12.75" x14ac:dyDescent="0.2">
      <c r="A284" s="216" t="s">
        <v>162</v>
      </c>
      <c r="B284" s="216">
        <v>0.09</v>
      </c>
      <c r="C284" s="1"/>
    </row>
    <row r="285" spans="1:3" ht="12.75" x14ac:dyDescent="0.2">
      <c r="A285" s="216" t="s">
        <v>163</v>
      </c>
      <c r="B285" s="216">
        <v>0.05</v>
      </c>
      <c r="C285" s="1"/>
    </row>
    <row r="286" spans="1:3" ht="12.75" x14ac:dyDescent="0.2">
      <c r="A286" s="216" t="s">
        <v>345</v>
      </c>
      <c r="B286" s="216">
        <v>0.06</v>
      </c>
      <c r="C286" s="1"/>
    </row>
    <row r="287" spans="1:3" ht="12.75" x14ac:dyDescent="0.2">
      <c r="A287" s="216" t="s">
        <v>500</v>
      </c>
      <c r="B287" s="216">
        <v>0.03</v>
      </c>
      <c r="C287" s="1"/>
    </row>
    <row r="288" spans="1:3" ht="12.75" x14ac:dyDescent="0.2">
      <c r="A288" s="216" t="s">
        <v>164</v>
      </c>
      <c r="B288" s="216">
        <v>0.1</v>
      </c>
      <c r="C288" s="1"/>
    </row>
    <row r="289" spans="1:3" ht="12.75" x14ac:dyDescent="0.2">
      <c r="A289" s="216" t="s">
        <v>165</v>
      </c>
      <c r="B289" s="216">
        <v>0.1</v>
      </c>
      <c r="C289" s="1"/>
    </row>
    <row r="290" spans="1:3" x14ac:dyDescent="0.3">
      <c r="A290" s="216" t="s">
        <v>166</v>
      </c>
      <c r="B290" s="216">
        <v>0.05</v>
      </c>
    </row>
    <row r="291" spans="1:3" x14ac:dyDescent="0.3">
      <c r="A291" s="216" t="s">
        <v>167</v>
      </c>
      <c r="B291" s="216">
        <v>0.05</v>
      </c>
    </row>
    <row r="292" spans="1:3" x14ac:dyDescent="0.3">
      <c r="A292" s="216" t="s">
        <v>168</v>
      </c>
      <c r="B292" s="216">
        <v>0.09</v>
      </c>
    </row>
    <row r="293" spans="1:3" x14ac:dyDescent="0.3">
      <c r="A293" s="216" t="s">
        <v>169</v>
      </c>
      <c r="B293" s="216">
        <v>7.0000000000000007E-2</v>
      </c>
    </row>
    <row r="294" spans="1:3" x14ac:dyDescent="0.3">
      <c r="A294" s="216" t="s">
        <v>346</v>
      </c>
      <c r="B294" s="216">
        <v>0.05</v>
      </c>
    </row>
    <row r="295" spans="1:3" x14ac:dyDescent="0.3">
      <c r="A295" s="216" t="s">
        <v>170</v>
      </c>
      <c r="B295" s="216">
        <v>7.4999999999999997E-2</v>
      </c>
    </row>
    <row r="296" spans="1:3" x14ac:dyDescent="0.3">
      <c r="A296" s="216" t="s">
        <v>171</v>
      </c>
      <c r="B296" s="216">
        <v>0.1</v>
      </c>
    </row>
    <row r="297" spans="1:3" ht="12.75" x14ac:dyDescent="0.2">
      <c r="A297" s="216" t="s">
        <v>172</v>
      </c>
      <c r="B297" s="216">
        <v>0.05</v>
      </c>
      <c r="C297" s="1"/>
    </row>
    <row r="298" spans="1:3" x14ac:dyDescent="0.3">
      <c r="A298" s="216" t="s">
        <v>320</v>
      </c>
      <c r="B298" s="216">
        <v>0.1</v>
      </c>
    </row>
    <row r="299" spans="1:3" x14ac:dyDescent="0.3">
      <c r="A299" s="216" t="s">
        <v>173</v>
      </c>
      <c r="B299" s="216">
        <v>0.05</v>
      </c>
    </row>
    <row r="300" spans="1:3" x14ac:dyDescent="0.3">
      <c r="A300" s="216" t="s">
        <v>174</v>
      </c>
      <c r="B300" s="216">
        <v>0.03</v>
      </c>
    </row>
    <row r="301" spans="1:3" ht="12.75" x14ac:dyDescent="0.2">
      <c r="A301" s="216" t="s">
        <v>408</v>
      </c>
      <c r="B301" s="216">
        <v>0.1</v>
      </c>
      <c r="C301" s="1"/>
    </row>
    <row r="302" spans="1:3" x14ac:dyDescent="0.3">
      <c r="A302" s="216" t="s">
        <v>175</v>
      </c>
      <c r="B302" s="216">
        <v>7.4520000000000003E-2</v>
      </c>
    </row>
    <row r="303" spans="1:3" x14ac:dyDescent="0.3">
      <c r="A303" s="216" t="s">
        <v>176</v>
      </c>
      <c r="B303" s="216">
        <v>7.4999999999999997E-2</v>
      </c>
    </row>
    <row r="304" spans="1:3" x14ac:dyDescent="0.3">
      <c r="A304" s="216" t="s">
        <v>177</v>
      </c>
      <c r="B304" s="216">
        <v>0.05</v>
      </c>
    </row>
    <row r="305" spans="1:3" ht="12.75" x14ac:dyDescent="0.2">
      <c r="A305" s="216" t="s">
        <v>178</v>
      </c>
      <c r="B305" s="216">
        <v>0.03</v>
      </c>
      <c r="C305" s="1"/>
    </row>
    <row r="306" spans="1:3" x14ac:dyDescent="0.3">
      <c r="A306" s="216" t="s">
        <v>179</v>
      </c>
      <c r="B306" s="216">
        <v>0.05</v>
      </c>
    </row>
    <row r="307" spans="1:3" x14ac:dyDescent="0.3">
      <c r="A307" s="216" t="s">
        <v>180</v>
      </c>
      <c r="B307" s="216">
        <v>0.01</v>
      </c>
    </row>
    <row r="308" spans="1:3" x14ac:dyDescent="0.3">
      <c r="A308" s="216" t="s">
        <v>181</v>
      </c>
      <c r="B308" s="216">
        <v>0.06</v>
      </c>
    </row>
    <row r="309" spans="1:3" x14ac:dyDescent="0.3">
      <c r="A309" s="216" t="s">
        <v>501</v>
      </c>
      <c r="B309" s="4">
        <v>0.05</v>
      </c>
    </row>
    <row r="310" spans="1:3" x14ac:dyDescent="0.3">
      <c r="A310" s="216" t="s">
        <v>182</v>
      </c>
      <c r="B310" s="4">
        <v>0.08</v>
      </c>
    </row>
    <row r="311" spans="1:3" x14ac:dyDescent="0.3">
      <c r="A311" s="216" t="s">
        <v>183</v>
      </c>
      <c r="B311" s="4">
        <v>0.05</v>
      </c>
    </row>
    <row r="312" spans="1:3" x14ac:dyDescent="0.3">
      <c r="A312" s="216" t="s">
        <v>184</v>
      </c>
      <c r="B312" s="4">
        <v>0.05</v>
      </c>
    </row>
    <row r="313" spans="1:3" x14ac:dyDescent="0.3">
      <c r="A313" s="216" t="s">
        <v>185</v>
      </c>
      <c r="B313" s="4">
        <v>0.03</v>
      </c>
    </row>
    <row r="314" spans="1:3" x14ac:dyDescent="0.3">
      <c r="A314" s="216" t="s">
        <v>186</v>
      </c>
      <c r="B314" s="4">
        <v>0.1</v>
      </c>
    </row>
  </sheetData>
  <autoFilter ref="A1:D1">
    <sortState ref="A2:D297">
      <sortCondition ref="A1"/>
    </sortState>
  </autoFilter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A14"/>
  <sheetViews>
    <sheetView workbookViewId="0">
      <selection activeCell="C11" sqref="C11"/>
    </sheetView>
  </sheetViews>
  <sheetFormatPr defaultRowHeight="12.75" x14ac:dyDescent="0.2"/>
  <sheetData>
    <row r="1" spans="1:1" x14ac:dyDescent="0.2">
      <c r="A1" s="260" t="s">
        <v>643</v>
      </c>
    </row>
    <row r="2" spans="1:1" x14ac:dyDescent="0.2">
      <c r="A2" s="260">
        <v>0</v>
      </c>
    </row>
    <row r="3" spans="1:1" x14ac:dyDescent="0.2">
      <c r="A3">
        <v>1</v>
      </c>
    </row>
    <row r="4" spans="1:1" x14ac:dyDescent="0.2">
      <c r="A4">
        <v>2</v>
      </c>
    </row>
    <row r="5" spans="1:1" x14ac:dyDescent="0.2">
      <c r="A5">
        <v>3</v>
      </c>
    </row>
    <row r="6" spans="1:1" x14ac:dyDescent="0.2">
      <c r="A6">
        <v>4</v>
      </c>
    </row>
    <row r="7" spans="1:1" x14ac:dyDescent="0.2">
      <c r="A7">
        <v>5</v>
      </c>
    </row>
    <row r="8" spans="1:1" x14ac:dyDescent="0.2">
      <c r="A8">
        <v>6</v>
      </c>
    </row>
    <row r="9" spans="1:1" x14ac:dyDescent="0.2">
      <c r="A9">
        <v>7</v>
      </c>
    </row>
    <row r="10" spans="1:1" x14ac:dyDescent="0.2">
      <c r="A10">
        <v>8</v>
      </c>
    </row>
    <row r="11" spans="1:1" x14ac:dyDescent="0.2">
      <c r="A11">
        <v>9</v>
      </c>
    </row>
    <row r="12" spans="1:1" x14ac:dyDescent="0.2">
      <c r="A12">
        <v>10</v>
      </c>
    </row>
    <row r="13" spans="1:1" x14ac:dyDescent="0.2">
      <c r="A13">
        <v>11</v>
      </c>
    </row>
    <row r="14" spans="1:1" x14ac:dyDescent="0.2">
      <c r="A14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37"/>
  <sheetViews>
    <sheetView view="pageBreakPreview" zoomScaleNormal="100" zoomScaleSheetLayoutView="100" workbookViewId="0">
      <selection activeCell="E25" sqref="E25"/>
    </sheetView>
  </sheetViews>
  <sheetFormatPr defaultColWidth="9.140625" defaultRowHeight="12.75" x14ac:dyDescent="0.2"/>
  <cols>
    <col min="1" max="1" width="2.5703125" style="30" customWidth="1"/>
    <col min="2" max="2" width="17.5703125" style="30" customWidth="1"/>
    <col min="3" max="3" width="11.5703125" style="30" customWidth="1"/>
    <col min="4" max="4" width="5.85546875" style="30" customWidth="1"/>
    <col min="5" max="5" width="14.42578125" style="30" customWidth="1"/>
    <col min="6" max="6" width="13.28515625" style="30" customWidth="1"/>
    <col min="7" max="7" width="18.140625" style="30" customWidth="1"/>
    <col min="8" max="8" width="15.85546875" style="30" customWidth="1"/>
    <col min="9" max="9" width="6.7109375" style="30" customWidth="1"/>
    <col min="10" max="16384" width="9.140625" style="30"/>
  </cols>
  <sheetData>
    <row r="1" spans="1:8" ht="46.5" customHeight="1" x14ac:dyDescent="0.2">
      <c r="A1" s="406" t="s">
        <v>351</v>
      </c>
      <c r="B1" s="407"/>
      <c r="C1" s="407"/>
      <c r="D1" s="407"/>
      <c r="E1" s="407"/>
      <c r="F1" s="407"/>
      <c r="G1" s="407"/>
      <c r="H1" s="408"/>
    </row>
    <row r="2" spans="1:8" ht="14.25" customHeight="1" x14ac:dyDescent="0.2">
      <c r="A2" s="197"/>
      <c r="B2" s="409" t="s">
        <v>260</v>
      </c>
      <c r="C2" s="409"/>
      <c r="D2" s="409"/>
      <c r="E2" s="409"/>
      <c r="F2" s="409"/>
      <c r="G2" s="409"/>
      <c r="H2" s="410"/>
    </row>
    <row r="3" spans="1:8" ht="14.25" customHeight="1" x14ac:dyDescent="0.2">
      <c r="A3" s="198"/>
      <c r="B3" s="411" t="s">
        <v>199</v>
      </c>
      <c r="C3" s="411"/>
      <c r="D3" s="411"/>
      <c r="E3" s="411"/>
      <c r="F3" s="411"/>
      <c r="G3" s="411"/>
      <c r="H3" s="412"/>
    </row>
    <row r="4" spans="1:8" ht="14.25" customHeight="1" x14ac:dyDescent="0.2">
      <c r="A4" s="198"/>
      <c r="B4" s="411" t="s">
        <v>200</v>
      </c>
      <c r="C4" s="411"/>
      <c r="D4" s="411"/>
      <c r="E4" s="411"/>
      <c r="F4" s="411"/>
      <c r="G4" s="411"/>
      <c r="H4" s="412"/>
    </row>
    <row r="5" spans="1:8" ht="14.25" customHeight="1" x14ac:dyDescent="0.2">
      <c r="A5" s="198"/>
      <c r="B5" s="411" t="s">
        <v>222</v>
      </c>
      <c r="C5" s="411"/>
      <c r="D5" s="411"/>
      <c r="E5" s="411"/>
      <c r="F5" s="411"/>
      <c r="G5" s="411"/>
      <c r="H5" s="412"/>
    </row>
    <row r="6" spans="1:8" ht="14.25" customHeight="1" x14ac:dyDescent="0.2">
      <c r="A6" s="198"/>
      <c r="B6" s="411" t="s">
        <v>201</v>
      </c>
      <c r="C6" s="411"/>
      <c r="D6" s="411"/>
      <c r="E6" s="411"/>
      <c r="F6" s="411"/>
      <c r="G6" s="411"/>
      <c r="H6" s="412"/>
    </row>
    <row r="7" spans="1:8" ht="14.25" customHeight="1" x14ac:dyDescent="0.2">
      <c r="A7" s="198"/>
      <c r="B7" s="411" t="s">
        <v>202</v>
      </c>
      <c r="C7" s="411"/>
      <c r="D7" s="411"/>
      <c r="E7" s="411"/>
      <c r="F7" s="411"/>
      <c r="G7" s="411"/>
      <c r="H7" s="412"/>
    </row>
    <row r="8" spans="1:8" ht="14.25" customHeight="1" x14ac:dyDescent="0.2">
      <c r="A8" s="199"/>
      <c r="B8" s="413" t="s">
        <v>203</v>
      </c>
      <c r="C8" s="413"/>
      <c r="D8" s="413"/>
      <c r="E8" s="413"/>
      <c r="F8" s="413"/>
      <c r="G8" s="413"/>
      <c r="H8" s="414"/>
    </row>
    <row r="9" spans="1:8" ht="14.25" customHeight="1" x14ac:dyDescent="0.2">
      <c r="A9" s="423"/>
      <c r="B9" s="423"/>
      <c r="C9" s="423"/>
      <c r="D9" s="423"/>
      <c r="E9" s="423"/>
      <c r="F9" s="423"/>
      <c r="G9" s="423"/>
      <c r="H9" s="423"/>
    </row>
    <row r="10" spans="1:8" ht="22.5" customHeight="1" x14ac:dyDescent="0.2">
      <c r="A10" s="424" t="s">
        <v>204</v>
      </c>
      <c r="B10" s="425"/>
      <c r="C10" s="425"/>
      <c r="D10" s="425"/>
      <c r="E10" s="425"/>
      <c r="F10" s="425"/>
      <c r="G10" s="425"/>
      <c r="H10" s="426"/>
    </row>
    <row r="11" spans="1:8" ht="14.25" customHeight="1" x14ac:dyDescent="0.2">
      <c r="A11" s="423"/>
      <c r="B11" s="423"/>
      <c r="C11" s="423"/>
      <c r="D11" s="423"/>
      <c r="E11" s="423"/>
      <c r="F11" s="423"/>
      <c r="G11" s="423"/>
      <c r="H11" s="423"/>
    </row>
    <row r="12" spans="1:8" s="41" customFormat="1" ht="24" customHeight="1" x14ac:dyDescent="0.2">
      <c r="A12" s="427" t="s">
        <v>205</v>
      </c>
      <c r="B12" s="428"/>
      <c r="C12" s="428"/>
      <c r="D12" s="428"/>
      <c r="E12" s="428"/>
      <c r="F12" s="428"/>
      <c r="G12" s="428"/>
      <c r="H12" s="429"/>
    </row>
    <row r="13" spans="1:8" s="20" customFormat="1" ht="30" customHeight="1" x14ac:dyDescent="0.2">
      <c r="A13" s="42" t="s">
        <v>243</v>
      </c>
      <c r="B13" s="29" t="s">
        <v>352</v>
      </c>
      <c r="C13" s="366" t="s">
        <v>645</v>
      </c>
      <c r="D13" s="366"/>
      <c r="E13" s="415" t="s">
        <v>273</v>
      </c>
      <c r="F13" s="416"/>
      <c r="G13" s="29" t="s">
        <v>20</v>
      </c>
      <c r="H13" s="43" t="s">
        <v>274</v>
      </c>
    </row>
    <row r="14" spans="1:8" s="32" customFormat="1" ht="12" customHeight="1" x14ac:dyDescent="0.2">
      <c r="A14" s="44">
        <v>1</v>
      </c>
      <c r="B14" s="18">
        <v>2</v>
      </c>
      <c r="C14" s="389">
        <v>3</v>
      </c>
      <c r="D14" s="390"/>
      <c r="E14" s="392">
        <v>4</v>
      </c>
      <c r="F14" s="422"/>
      <c r="G14" s="23" t="s">
        <v>41</v>
      </c>
      <c r="H14" s="19">
        <v>6</v>
      </c>
    </row>
    <row r="15" spans="1:8" s="13" customFormat="1" ht="24" customHeight="1" x14ac:dyDescent="0.2">
      <c r="A15" s="45" t="s">
        <v>21</v>
      </c>
      <c r="B15" s="35"/>
      <c r="C15" s="420"/>
      <c r="D15" s="421"/>
      <c r="E15" s="418"/>
      <c r="F15" s="419"/>
      <c r="G15" s="46">
        <f t="shared" ref="G15:G20" si="0">C15-E15</f>
        <v>0</v>
      </c>
      <c r="H15" s="40"/>
    </row>
    <row r="16" spans="1:8" s="13" customFormat="1" ht="24" customHeight="1" x14ac:dyDescent="0.2">
      <c r="A16" s="45" t="s">
        <v>22</v>
      </c>
      <c r="B16" s="35"/>
      <c r="C16" s="420"/>
      <c r="D16" s="421"/>
      <c r="E16" s="418"/>
      <c r="F16" s="419"/>
      <c r="G16" s="46">
        <f t="shared" si="0"/>
        <v>0</v>
      </c>
      <c r="H16" s="40"/>
    </row>
    <row r="17" spans="1:8" s="13" customFormat="1" ht="24" customHeight="1" x14ac:dyDescent="0.2">
      <c r="A17" s="45" t="s">
        <v>23</v>
      </c>
      <c r="B17" s="35"/>
      <c r="C17" s="420"/>
      <c r="D17" s="421"/>
      <c r="E17" s="418"/>
      <c r="F17" s="419"/>
      <c r="G17" s="46">
        <f t="shared" si="0"/>
        <v>0</v>
      </c>
      <c r="H17" s="40"/>
    </row>
    <row r="18" spans="1:8" s="13" customFormat="1" ht="24" customHeight="1" x14ac:dyDescent="0.2">
      <c r="A18" s="45" t="s">
        <v>30</v>
      </c>
      <c r="B18" s="35"/>
      <c r="C18" s="420"/>
      <c r="D18" s="421"/>
      <c r="E18" s="418"/>
      <c r="F18" s="419"/>
      <c r="G18" s="46">
        <f t="shared" si="0"/>
        <v>0</v>
      </c>
      <c r="H18" s="40"/>
    </row>
    <row r="19" spans="1:8" s="13" customFormat="1" ht="24" customHeight="1" x14ac:dyDescent="0.2">
      <c r="A19" s="45" t="s">
        <v>31</v>
      </c>
      <c r="B19" s="35"/>
      <c r="C19" s="420"/>
      <c r="D19" s="421"/>
      <c r="E19" s="418"/>
      <c r="F19" s="419"/>
      <c r="G19" s="46">
        <f t="shared" si="0"/>
        <v>0</v>
      </c>
      <c r="H19" s="40"/>
    </row>
    <row r="20" spans="1:8" s="13" customFormat="1" ht="24" customHeight="1" x14ac:dyDescent="0.2">
      <c r="A20" s="45" t="s">
        <v>32</v>
      </c>
      <c r="B20" s="35"/>
      <c r="C20" s="420"/>
      <c r="D20" s="421"/>
      <c r="E20" s="418"/>
      <c r="F20" s="419"/>
      <c r="G20" s="46">
        <f t="shared" si="0"/>
        <v>0</v>
      </c>
      <c r="H20" s="40"/>
    </row>
    <row r="21" spans="1:8" ht="24" customHeight="1" x14ac:dyDescent="0.2">
      <c r="A21" s="394" t="s">
        <v>206</v>
      </c>
      <c r="B21" s="395"/>
      <c r="C21" s="395"/>
      <c r="D21" s="395"/>
      <c r="E21" s="395"/>
      <c r="F21" s="395"/>
      <c r="G21" s="47">
        <f>SUM(G15:G20)</f>
        <v>0</v>
      </c>
      <c r="H21" s="48">
        <f>SUM(H15:H20)</f>
        <v>0</v>
      </c>
    </row>
    <row r="22" spans="1:8" ht="24" customHeight="1" x14ac:dyDescent="0.2">
      <c r="A22" s="399" t="s">
        <v>208</v>
      </c>
      <c r="B22" s="400"/>
      <c r="C22" s="400"/>
      <c r="D22" s="400"/>
      <c r="E22" s="400"/>
      <c r="F22" s="400"/>
      <c r="G22" s="400"/>
      <c r="H22" s="401"/>
    </row>
    <row r="23" spans="1:8" s="20" customFormat="1" ht="30" customHeight="1" x14ac:dyDescent="0.2">
      <c r="A23" s="49" t="s">
        <v>243</v>
      </c>
      <c r="B23" s="50" t="s">
        <v>353</v>
      </c>
      <c r="C23" s="417" t="s">
        <v>275</v>
      </c>
      <c r="D23" s="417"/>
      <c r="E23" s="50" t="s">
        <v>276</v>
      </c>
      <c r="F23" s="50" t="s">
        <v>374</v>
      </c>
      <c r="G23" s="50" t="s">
        <v>20</v>
      </c>
      <c r="H23" s="51" t="s">
        <v>274</v>
      </c>
    </row>
    <row r="24" spans="1:8" s="32" customFormat="1" ht="12" customHeight="1" x14ac:dyDescent="0.2">
      <c r="A24" s="44">
        <v>1</v>
      </c>
      <c r="B24" s="18">
        <v>2</v>
      </c>
      <c r="C24" s="339">
        <v>3</v>
      </c>
      <c r="D24" s="339"/>
      <c r="E24" s="23">
        <v>4</v>
      </c>
      <c r="F24" s="23">
        <v>5</v>
      </c>
      <c r="G24" s="23" t="s">
        <v>24</v>
      </c>
      <c r="H24" s="19">
        <v>7</v>
      </c>
    </row>
    <row r="25" spans="1:8" s="13" customFormat="1" ht="24" customHeight="1" x14ac:dyDescent="0.2">
      <c r="A25" s="45" t="s">
        <v>21</v>
      </c>
      <c r="B25" s="35"/>
      <c r="C25" s="396"/>
      <c r="D25" s="396"/>
      <c r="E25" s="39"/>
      <c r="F25" s="39"/>
      <c r="G25" s="46">
        <f>E25-F25</f>
        <v>0</v>
      </c>
      <c r="H25" s="40"/>
    </row>
    <row r="26" spans="1:8" s="13" customFormat="1" ht="24" customHeight="1" x14ac:dyDescent="0.2">
      <c r="A26" s="45" t="s">
        <v>22</v>
      </c>
      <c r="B26" s="35"/>
      <c r="C26" s="396"/>
      <c r="D26" s="396"/>
      <c r="E26" s="39"/>
      <c r="F26" s="39"/>
      <c r="G26" s="46">
        <f>E26-F26</f>
        <v>0</v>
      </c>
      <c r="H26" s="40"/>
    </row>
    <row r="27" spans="1:8" s="13" customFormat="1" ht="24" customHeight="1" x14ac:dyDescent="0.2">
      <c r="A27" s="45" t="s">
        <v>23</v>
      </c>
      <c r="B27" s="35"/>
      <c r="C27" s="396"/>
      <c r="D27" s="396"/>
      <c r="E27" s="39"/>
      <c r="F27" s="39"/>
      <c r="G27" s="46">
        <f>E27-F27</f>
        <v>0</v>
      </c>
      <c r="H27" s="40"/>
    </row>
    <row r="28" spans="1:8" s="13" customFormat="1" ht="24" customHeight="1" x14ac:dyDescent="0.2">
      <c r="A28" s="45" t="s">
        <v>30</v>
      </c>
      <c r="B28" s="35"/>
      <c r="C28" s="396"/>
      <c r="D28" s="396"/>
      <c r="E28" s="39"/>
      <c r="F28" s="39"/>
      <c r="G28" s="46">
        <f>E28-F28</f>
        <v>0</v>
      </c>
      <c r="H28" s="40"/>
    </row>
    <row r="29" spans="1:8" s="13" customFormat="1" ht="24" customHeight="1" x14ac:dyDescent="0.2">
      <c r="A29" s="45" t="s">
        <v>31</v>
      </c>
      <c r="B29" s="35"/>
      <c r="C29" s="396"/>
      <c r="D29" s="396"/>
      <c r="E29" s="39"/>
      <c r="F29" s="39"/>
      <c r="G29" s="46">
        <f>E29-F29</f>
        <v>0</v>
      </c>
      <c r="H29" s="40"/>
    </row>
    <row r="30" spans="1:8" ht="22.5" customHeight="1" x14ac:dyDescent="0.2">
      <c r="A30" s="404" t="s">
        <v>209</v>
      </c>
      <c r="B30" s="405"/>
      <c r="C30" s="405"/>
      <c r="D30" s="405"/>
      <c r="E30" s="405"/>
      <c r="F30" s="405"/>
      <c r="G30" s="52">
        <f>SUM(G25:G29)</f>
        <v>0</v>
      </c>
      <c r="H30" s="53">
        <f>SUM(H25:H29)</f>
        <v>0</v>
      </c>
    </row>
    <row r="31" spans="1:8" s="54" customFormat="1" ht="36.75" customHeight="1" x14ac:dyDescent="0.2">
      <c r="A31" s="402" t="s">
        <v>455</v>
      </c>
      <c r="B31" s="403"/>
      <c r="C31" s="403"/>
      <c r="D31" s="403"/>
      <c r="E31" s="403"/>
      <c r="F31" s="403"/>
      <c r="G31" s="172">
        <f>G21+G30</f>
        <v>0</v>
      </c>
      <c r="H31" s="173">
        <f>H21+H30</f>
        <v>0</v>
      </c>
    </row>
    <row r="32" spans="1:8" ht="15" customHeight="1" x14ac:dyDescent="0.2">
      <c r="A32" s="397"/>
      <c r="B32" s="397"/>
      <c r="C32" s="397"/>
      <c r="D32" s="397"/>
      <c r="E32" s="397"/>
      <c r="F32" s="397"/>
      <c r="G32" s="397"/>
      <c r="H32" s="397"/>
    </row>
    <row r="33" spans="1:8" ht="36.75" customHeight="1" x14ac:dyDescent="0.2">
      <c r="A33" s="399" t="s">
        <v>210</v>
      </c>
      <c r="B33" s="400"/>
      <c r="C33" s="400"/>
      <c r="D33" s="400"/>
      <c r="E33" s="400"/>
      <c r="F33" s="400"/>
      <c r="G33" s="400"/>
      <c r="H33" s="401"/>
    </row>
    <row r="34" spans="1:8" s="32" customFormat="1" ht="33" customHeight="1" x14ac:dyDescent="0.2">
      <c r="A34" s="55" t="s">
        <v>243</v>
      </c>
      <c r="B34" s="366" t="s">
        <v>261</v>
      </c>
      <c r="C34" s="366"/>
      <c r="D34" s="366" t="s">
        <v>211</v>
      </c>
      <c r="E34" s="366"/>
      <c r="F34" s="366"/>
      <c r="G34" s="366" t="s">
        <v>277</v>
      </c>
      <c r="H34" s="398"/>
    </row>
    <row r="35" spans="1:8" s="32" customFormat="1" ht="12" customHeight="1" x14ac:dyDescent="0.2">
      <c r="A35" s="44">
        <v>1</v>
      </c>
      <c r="B35" s="389">
        <v>2</v>
      </c>
      <c r="C35" s="390"/>
      <c r="D35" s="389">
        <v>3</v>
      </c>
      <c r="E35" s="391"/>
      <c r="F35" s="390"/>
      <c r="G35" s="392">
        <v>4</v>
      </c>
      <c r="H35" s="393"/>
    </row>
    <row r="36" spans="1:8" s="13" customFormat="1" ht="24" customHeight="1" x14ac:dyDescent="0.2">
      <c r="A36" s="45" t="s">
        <v>21</v>
      </c>
      <c r="B36" s="382"/>
      <c r="C36" s="383"/>
      <c r="D36" s="384"/>
      <c r="E36" s="385"/>
      <c r="F36" s="386"/>
      <c r="G36" s="387">
        <f>IF('STR. 7'!C3=0,0,D36/'STR. 7'!C3)</f>
        <v>0</v>
      </c>
      <c r="H36" s="388"/>
    </row>
    <row r="37" spans="1:8" s="13" customFormat="1" ht="24" customHeight="1" x14ac:dyDescent="0.2">
      <c r="A37" s="56" t="s">
        <v>22</v>
      </c>
      <c r="B37" s="375"/>
      <c r="C37" s="376"/>
      <c r="D37" s="377"/>
      <c r="E37" s="378"/>
      <c r="F37" s="379"/>
      <c r="G37" s="380">
        <f>IF('STR. 7'!C3=0,0,D37/'STR. 7'!C3)</f>
        <v>0</v>
      </c>
      <c r="H37" s="381"/>
    </row>
  </sheetData>
  <sheetProtection password="F6D5" sheet="1" objects="1" scenarios="1" selectLockedCells="1"/>
  <protectedRanges>
    <protectedRange sqref="G36:H37 B25:H29 B15:H20" name="Raspon1_1"/>
  </protectedRanges>
  <mergeCells count="53">
    <mergeCell ref="E14:F14"/>
    <mergeCell ref="E15:F15"/>
    <mergeCell ref="E16:F16"/>
    <mergeCell ref="A11:H11"/>
    <mergeCell ref="A9:H9"/>
    <mergeCell ref="C14:D14"/>
    <mergeCell ref="C15:D15"/>
    <mergeCell ref="C16:D16"/>
    <mergeCell ref="A10:H10"/>
    <mergeCell ref="A12:H12"/>
    <mergeCell ref="C20:D20"/>
    <mergeCell ref="E17:F17"/>
    <mergeCell ref="E18:F18"/>
    <mergeCell ref="C18:D18"/>
    <mergeCell ref="A22:H22"/>
    <mergeCell ref="C26:D26"/>
    <mergeCell ref="A1:H1"/>
    <mergeCell ref="B2:H2"/>
    <mergeCell ref="B3:H3"/>
    <mergeCell ref="C13:D13"/>
    <mergeCell ref="B7:H7"/>
    <mergeCell ref="B8:H8"/>
    <mergeCell ref="B4:H4"/>
    <mergeCell ref="B5:H5"/>
    <mergeCell ref="E13:F13"/>
    <mergeCell ref="B6:H6"/>
    <mergeCell ref="C23:D23"/>
    <mergeCell ref="E19:F19"/>
    <mergeCell ref="E20:F20"/>
    <mergeCell ref="C17:D17"/>
    <mergeCell ref="C19:D19"/>
    <mergeCell ref="B35:C35"/>
    <mergeCell ref="D35:F35"/>
    <mergeCell ref="G35:H35"/>
    <mergeCell ref="A21:F21"/>
    <mergeCell ref="C29:D29"/>
    <mergeCell ref="B34:C34"/>
    <mergeCell ref="D34:F34"/>
    <mergeCell ref="A32:H32"/>
    <mergeCell ref="G34:H34"/>
    <mergeCell ref="A33:H33"/>
    <mergeCell ref="A31:F31"/>
    <mergeCell ref="A30:F30"/>
    <mergeCell ref="C28:D28"/>
    <mergeCell ref="C24:D24"/>
    <mergeCell ref="C27:D27"/>
    <mergeCell ref="C25:D25"/>
    <mergeCell ref="B37:C37"/>
    <mergeCell ref="D37:F37"/>
    <mergeCell ref="G37:H37"/>
    <mergeCell ref="B36:C36"/>
    <mergeCell ref="D36:F36"/>
    <mergeCell ref="G36:H36"/>
  </mergeCells>
  <phoneticPr fontId="0" type="noConversion"/>
  <pageMargins left="0.43307086614173229" right="0.43307086614173229" top="0.43307086614173229" bottom="0.43307086614173229" header="0.19685039370078741" footer="0.19685039370078741"/>
  <pageSetup paperSize="9" scale="97" orientation="portrait" verticalDpi="300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37"/>
  <sheetViews>
    <sheetView view="pageBreakPreview" zoomScaleNormal="100" zoomScaleSheetLayoutView="100" workbookViewId="0">
      <selection activeCell="C8" sqref="C8"/>
    </sheetView>
  </sheetViews>
  <sheetFormatPr defaultColWidth="9.140625" defaultRowHeight="12.75" x14ac:dyDescent="0.2"/>
  <cols>
    <col min="1" max="1" width="2.5703125" style="5" customWidth="1"/>
    <col min="2" max="2" width="14" style="5" customWidth="1"/>
    <col min="3" max="3" width="16.5703125" style="5" customWidth="1"/>
    <col min="4" max="5" width="13.7109375" style="5" customWidth="1"/>
    <col min="6" max="6" width="12.85546875" style="5" customWidth="1"/>
    <col min="7" max="8" width="6.28515625" style="5" customWidth="1"/>
    <col min="9" max="9" width="12.85546875" style="5" customWidth="1"/>
    <col min="10" max="10" width="6.7109375" style="5" customWidth="1"/>
    <col min="11" max="16384" width="9.140625" style="5"/>
  </cols>
  <sheetData>
    <row r="1" spans="1:9" ht="21.75" customHeight="1" x14ac:dyDescent="0.2">
      <c r="A1" s="174"/>
      <c r="B1" s="174"/>
      <c r="C1" s="174"/>
      <c r="D1" s="174"/>
      <c r="E1" s="174"/>
      <c r="F1" s="174"/>
      <c r="G1" s="174"/>
      <c r="H1" s="174"/>
      <c r="I1" s="175" t="s">
        <v>278</v>
      </c>
    </row>
    <row r="2" spans="1:9" s="6" customFormat="1" ht="51.75" customHeight="1" x14ac:dyDescent="0.2">
      <c r="A2" s="459" t="s">
        <v>279</v>
      </c>
      <c r="B2" s="460"/>
      <c r="C2" s="460"/>
      <c r="D2" s="460"/>
      <c r="E2" s="460"/>
      <c r="F2" s="460"/>
      <c r="G2" s="460"/>
      <c r="H2" s="460"/>
      <c r="I2" s="461"/>
    </row>
    <row r="3" spans="1:9" s="6" customFormat="1" ht="19.5" customHeight="1" x14ac:dyDescent="0.2">
      <c r="A3" s="470" t="s">
        <v>355</v>
      </c>
      <c r="B3" s="471"/>
      <c r="C3" s="471"/>
      <c r="D3" s="462"/>
      <c r="E3" s="462"/>
      <c r="F3" s="462"/>
      <c r="G3" s="462"/>
      <c r="H3" s="462"/>
      <c r="I3" s="463"/>
    </row>
    <row r="4" spans="1:9" ht="24" customHeight="1" x14ac:dyDescent="0.2">
      <c r="A4" s="464" t="s">
        <v>238</v>
      </c>
      <c r="B4" s="465"/>
      <c r="C4" s="465"/>
      <c r="D4" s="465"/>
      <c r="E4" s="465"/>
      <c r="F4" s="465"/>
      <c r="G4" s="465"/>
      <c r="H4" s="465"/>
      <c r="I4" s="466"/>
    </row>
    <row r="5" spans="1:9" s="12" customFormat="1" ht="12.75" customHeight="1" x14ac:dyDescent="0.2">
      <c r="A5" s="485" t="s">
        <v>243</v>
      </c>
      <c r="B5" s="474" t="s">
        <v>282</v>
      </c>
      <c r="C5" s="474" t="s">
        <v>239</v>
      </c>
      <c r="D5" s="479" t="s">
        <v>25</v>
      </c>
      <c r="E5" s="480"/>
      <c r="F5" s="476" t="s">
        <v>240</v>
      </c>
      <c r="G5" s="476" t="s">
        <v>241</v>
      </c>
      <c r="H5" s="476"/>
      <c r="I5" s="482" t="s">
        <v>283</v>
      </c>
    </row>
    <row r="6" spans="1:9" s="12" customFormat="1" ht="28.5" customHeight="1" x14ac:dyDescent="0.2">
      <c r="A6" s="486"/>
      <c r="B6" s="475"/>
      <c r="C6" s="478"/>
      <c r="D6" s="59" t="s">
        <v>354</v>
      </c>
      <c r="E6" s="59" t="s">
        <v>281</v>
      </c>
      <c r="F6" s="477"/>
      <c r="G6" s="481"/>
      <c r="H6" s="481"/>
      <c r="I6" s="483"/>
    </row>
    <row r="7" spans="1:9" s="12" customFormat="1" ht="12" customHeight="1" x14ac:dyDescent="0.2">
      <c r="A7" s="34">
        <v>1</v>
      </c>
      <c r="B7" s="36">
        <v>2</v>
      </c>
      <c r="C7" s="36">
        <v>3</v>
      </c>
      <c r="D7" s="37">
        <v>4</v>
      </c>
      <c r="E7" s="37">
        <v>5</v>
      </c>
      <c r="F7" s="37" t="s">
        <v>285</v>
      </c>
      <c r="G7" s="484" t="s">
        <v>284</v>
      </c>
      <c r="H7" s="484"/>
      <c r="I7" s="58">
        <v>8</v>
      </c>
    </row>
    <row r="8" spans="1:9" s="7" customFormat="1" ht="20.25" customHeight="1" x14ac:dyDescent="0.2">
      <c r="A8" s="38" t="s">
        <v>21</v>
      </c>
      <c r="B8" s="60"/>
      <c r="C8" s="60"/>
      <c r="D8" s="35"/>
      <c r="E8" s="60"/>
      <c r="F8" s="46" t="str">
        <f>IF((B8-C8+E8)&lt;0, B8-C8+E8, "")</f>
        <v/>
      </c>
      <c r="G8" s="472">
        <f>IF((B8-C8+E8)&gt;0, B8-C8+E8, IF((B8-C8+E8)=0, 0, ""))</f>
        <v>0</v>
      </c>
      <c r="H8" s="473"/>
      <c r="I8" s="40"/>
    </row>
    <row r="9" spans="1:9" s="7" customFormat="1" ht="20.25" customHeight="1" x14ac:dyDescent="0.2">
      <c r="A9" s="38" t="s">
        <v>22</v>
      </c>
      <c r="B9" s="60"/>
      <c r="C9" s="60"/>
      <c r="D9" s="35"/>
      <c r="E9" s="60"/>
      <c r="F9" s="46" t="str">
        <f>IF((B9-C9+E9)&lt;0, B9-C9+E9, "")</f>
        <v/>
      </c>
      <c r="G9" s="472">
        <f>IF((B9-C9+E9)&gt;0, B9-C9+E9, IF((B9-C9+E9)=0, 0, ""))</f>
        <v>0</v>
      </c>
      <c r="H9" s="473"/>
      <c r="I9" s="40"/>
    </row>
    <row r="10" spans="1:9" s="7" customFormat="1" ht="20.25" customHeight="1" x14ac:dyDescent="0.2">
      <c r="A10" s="38" t="s">
        <v>23</v>
      </c>
      <c r="B10" s="60"/>
      <c r="C10" s="60"/>
      <c r="D10" s="35"/>
      <c r="E10" s="60"/>
      <c r="F10" s="46" t="str">
        <f>IF((B10-C10+E10)&lt;0, B10-C10+E10, "")</f>
        <v/>
      </c>
      <c r="G10" s="472">
        <f>IF((B10-C10+E10)&gt;0, B10-C10+E10, IF((B10-C10+E10)=0, 0, ""))</f>
        <v>0</v>
      </c>
      <c r="H10" s="473"/>
      <c r="I10" s="40"/>
    </row>
    <row r="11" spans="1:9" ht="20.25" customHeight="1" x14ac:dyDescent="0.2">
      <c r="A11" s="468" t="s">
        <v>242</v>
      </c>
      <c r="B11" s="469"/>
      <c r="C11" s="469"/>
      <c r="D11" s="469"/>
      <c r="E11" s="469"/>
      <c r="F11" s="52">
        <f>SUM(F8:F10)</f>
        <v>0</v>
      </c>
      <c r="G11" s="467">
        <f>SUM(G8:H10)</f>
        <v>0</v>
      </c>
      <c r="H11" s="467"/>
      <c r="I11" s="53">
        <f>SUM(I8:I10)</f>
        <v>0</v>
      </c>
    </row>
    <row r="12" spans="1:9" ht="24" customHeight="1" x14ac:dyDescent="0.2">
      <c r="A12" s="399" t="s">
        <v>646</v>
      </c>
      <c r="B12" s="400"/>
      <c r="C12" s="400"/>
      <c r="D12" s="400"/>
      <c r="E12" s="400"/>
      <c r="F12" s="134"/>
      <c r="G12" s="438"/>
      <c r="H12" s="439"/>
      <c r="I12" s="135"/>
    </row>
    <row r="13" spans="1:9" ht="31.5" customHeight="1" x14ac:dyDescent="0.2">
      <c r="A13" s="399" t="s">
        <v>280</v>
      </c>
      <c r="B13" s="400"/>
      <c r="C13" s="400"/>
      <c r="D13" s="400"/>
      <c r="E13" s="400"/>
      <c r="F13" s="134"/>
      <c r="G13" s="449">
        <f>G11-G12</f>
        <v>0</v>
      </c>
      <c r="H13" s="450"/>
      <c r="I13" s="136">
        <f>I11</f>
        <v>0</v>
      </c>
    </row>
    <row r="14" spans="1:9" ht="31.5" customHeight="1" x14ac:dyDescent="0.2">
      <c r="A14" s="399" t="s">
        <v>506</v>
      </c>
      <c r="B14" s="400"/>
      <c r="C14" s="400"/>
      <c r="D14" s="400"/>
      <c r="E14" s="400"/>
      <c r="F14" s="440"/>
      <c r="G14" s="441"/>
      <c r="H14" s="442"/>
      <c r="I14" s="225"/>
    </row>
    <row r="15" spans="1:9" ht="24" customHeight="1" x14ac:dyDescent="0.2">
      <c r="A15" s="432" t="s">
        <v>507</v>
      </c>
      <c r="B15" s="433"/>
      <c r="C15" s="433"/>
      <c r="D15" s="433"/>
      <c r="E15" s="433"/>
      <c r="F15" s="433"/>
      <c r="G15" s="433"/>
      <c r="H15" s="433"/>
      <c r="I15" s="434"/>
    </row>
    <row r="16" spans="1:9" s="12" customFormat="1" ht="18" customHeight="1" x14ac:dyDescent="0.2">
      <c r="A16" s="137" t="s">
        <v>243</v>
      </c>
      <c r="B16" s="435" t="s">
        <v>244</v>
      </c>
      <c r="C16" s="435"/>
      <c r="D16" s="435"/>
      <c r="E16" s="435"/>
      <c r="F16" s="435" t="s">
        <v>19</v>
      </c>
      <c r="G16" s="435"/>
      <c r="H16" s="435"/>
      <c r="I16" s="451"/>
    </row>
    <row r="17" spans="1:9" s="12" customFormat="1" ht="12" customHeight="1" x14ac:dyDescent="0.2">
      <c r="A17" s="66">
        <v>1</v>
      </c>
      <c r="B17" s="430">
        <v>2</v>
      </c>
      <c r="C17" s="430"/>
      <c r="D17" s="430"/>
      <c r="E17" s="430"/>
      <c r="F17" s="430">
        <v>3</v>
      </c>
      <c r="G17" s="430"/>
      <c r="H17" s="430"/>
      <c r="I17" s="431"/>
    </row>
    <row r="18" spans="1:9" ht="20.25" customHeight="1" x14ac:dyDescent="0.2">
      <c r="A18" s="138" t="s">
        <v>21</v>
      </c>
      <c r="B18" s="446" t="s">
        <v>245</v>
      </c>
      <c r="C18" s="446"/>
      <c r="D18" s="446"/>
      <c r="E18" s="446"/>
      <c r="F18" s="447"/>
      <c r="G18" s="447"/>
      <c r="H18" s="447"/>
      <c r="I18" s="448"/>
    </row>
    <row r="19" spans="1:9" ht="23.25" customHeight="1" x14ac:dyDescent="0.2">
      <c r="A19" s="138" t="s">
        <v>22</v>
      </c>
      <c r="B19" s="456" t="s">
        <v>505</v>
      </c>
      <c r="C19" s="457"/>
      <c r="D19" s="457"/>
      <c r="E19" s="458"/>
      <c r="F19" s="447"/>
      <c r="G19" s="447"/>
      <c r="H19" s="447"/>
      <c r="I19" s="448"/>
    </row>
    <row r="20" spans="1:9" ht="20.25" customHeight="1" x14ac:dyDescent="0.2">
      <c r="A20" s="138" t="s">
        <v>23</v>
      </c>
      <c r="B20" s="446" t="s">
        <v>375</v>
      </c>
      <c r="C20" s="446"/>
      <c r="D20" s="446"/>
      <c r="E20" s="446"/>
      <c r="F20" s="447"/>
      <c r="G20" s="447"/>
      <c r="H20" s="447"/>
      <c r="I20" s="448"/>
    </row>
    <row r="21" spans="1:9" ht="20.25" customHeight="1" x14ac:dyDescent="0.2">
      <c r="A21" s="138" t="s">
        <v>30</v>
      </c>
      <c r="B21" s="446" t="s">
        <v>246</v>
      </c>
      <c r="C21" s="446"/>
      <c r="D21" s="446"/>
      <c r="E21" s="446"/>
      <c r="F21" s="447"/>
      <c r="G21" s="447"/>
      <c r="H21" s="447"/>
      <c r="I21" s="448"/>
    </row>
    <row r="22" spans="1:9" ht="20.25" customHeight="1" x14ac:dyDescent="0.2">
      <c r="A22" s="452" t="s">
        <v>508</v>
      </c>
      <c r="B22" s="453"/>
      <c r="C22" s="453"/>
      <c r="D22" s="453"/>
      <c r="E22" s="453"/>
      <c r="F22" s="436">
        <f>SUM(F18:I21)</f>
        <v>0</v>
      </c>
      <c r="G22" s="436"/>
      <c r="H22" s="436"/>
      <c r="I22" s="437"/>
    </row>
    <row r="23" spans="1:9" ht="24" customHeight="1" x14ac:dyDescent="0.2">
      <c r="A23" s="432" t="s">
        <v>509</v>
      </c>
      <c r="B23" s="433"/>
      <c r="C23" s="433"/>
      <c r="D23" s="433"/>
      <c r="E23" s="433"/>
      <c r="F23" s="433"/>
      <c r="G23" s="433"/>
      <c r="H23" s="433"/>
      <c r="I23" s="434"/>
    </row>
    <row r="24" spans="1:9" s="61" customFormat="1" ht="32.25" customHeight="1" x14ac:dyDescent="0.2">
      <c r="A24" s="64" t="s">
        <v>243</v>
      </c>
      <c r="B24" s="139" t="s">
        <v>43</v>
      </c>
      <c r="C24" s="65" t="s">
        <v>247</v>
      </c>
      <c r="D24" s="65" t="s">
        <v>44</v>
      </c>
      <c r="E24" s="65" t="s">
        <v>248</v>
      </c>
      <c r="F24" s="454" t="s">
        <v>45</v>
      </c>
      <c r="G24" s="454"/>
      <c r="H24" s="454"/>
      <c r="I24" s="455"/>
    </row>
    <row r="25" spans="1:9" s="12" customFormat="1" ht="12" customHeight="1" x14ac:dyDescent="0.2">
      <c r="A25" s="66">
        <v>1</v>
      </c>
      <c r="B25" s="73">
        <v>2</v>
      </c>
      <c r="C25" s="73">
        <v>3</v>
      </c>
      <c r="D25" s="67">
        <v>4</v>
      </c>
      <c r="E25" s="67">
        <v>5</v>
      </c>
      <c r="F25" s="487" t="s">
        <v>286</v>
      </c>
      <c r="G25" s="487"/>
      <c r="H25" s="487"/>
      <c r="I25" s="488"/>
    </row>
    <row r="26" spans="1:9" ht="20.25" customHeight="1" x14ac:dyDescent="0.2">
      <c r="A26" s="140" t="s">
        <v>21</v>
      </c>
      <c r="B26" s="35"/>
      <c r="C26" s="60"/>
      <c r="D26" s="60"/>
      <c r="E26" s="60"/>
      <c r="F26" s="489">
        <f>IF(D26&lt;&gt;"", C26-D26, C26+E26)</f>
        <v>0</v>
      </c>
      <c r="G26" s="489"/>
      <c r="H26" s="489"/>
      <c r="I26" s="490"/>
    </row>
    <row r="27" spans="1:9" ht="20.25" customHeight="1" x14ac:dyDescent="0.2">
      <c r="A27" s="140" t="s">
        <v>22</v>
      </c>
      <c r="B27" s="35"/>
      <c r="C27" s="60"/>
      <c r="D27" s="60"/>
      <c r="E27" s="60"/>
      <c r="F27" s="489">
        <f t="shared" ref="F27:F31" si="0">IF(D27&lt;&gt;"", C27-D27, C27+E27)</f>
        <v>0</v>
      </c>
      <c r="G27" s="489"/>
      <c r="H27" s="489"/>
      <c r="I27" s="490"/>
    </row>
    <row r="28" spans="1:9" ht="20.25" customHeight="1" x14ac:dyDescent="0.2">
      <c r="A28" s="140" t="s">
        <v>23</v>
      </c>
      <c r="B28" s="35"/>
      <c r="C28" s="60"/>
      <c r="D28" s="60"/>
      <c r="E28" s="60"/>
      <c r="F28" s="489">
        <f t="shared" si="0"/>
        <v>0</v>
      </c>
      <c r="G28" s="489"/>
      <c r="H28" s="489"/>
      <c r="I28" s="490"/>
    </row>
    <row r="29" spans="1:9" ht="20.25" customHeight="1" x14ac:dyDescent="0.2">
      <c r="A29" s="140" t="s">
        <v>30</v>
      </c>
      <c r="B29" s="35"/>
      <c r="C29" s="60"/>
      <c r="D29" s="60"/>
      <c r="E29" s="60"/>
      <c r="F29" s="489">
        <f t="shared" si="0"/>
        <v>0</v>
      </c>
      <c r="G29" s="489"/>
      <c r="H29" s="489"/>
      <c r="I29" s="490"/>
    </row>
    <row r="30" spans="1:9" ht="20.25" customHeight="1" x14ac:dyDescent="0.2">
      <c r="A30" s="140" t="s">
        <v>31</v>
      </c>
      <c r="B30" s="35"/>
      <c r="C30" s="60"/>
      <c r="D30" s="60"/>
      <c r="E30" s="60"/>
      <c r="F30" s="489">
        <f t="shared" si="0"/>
        <v>0</v>
      </c>
      <c r="G30" s="489"/>
      <c r="H30" s="489"/>
      <c r="I30" s="490"/>
    </row>
    <row r="31" spans="1:9" ht="20.25" customHeight="1" x14ac:dyDescent="0.2">
      <c r="A31" s="141" t="s">
        <v>32</v>
      </c>
      <c r="B31" s="192"/>
      <c r="C31" s="143"/>
      <c r="D31" s="143"/>
      <c r="E31" s="143"/>
      <c r="F31" s="489">
        <f t="shared" si="0"/>
        <v>0</v>
      </c>
      <c r="G31" s="489"/>
      <c r="H31" s="489"/>
      <c r="I31" s="490"/>
    </row>
    <row r="32" spans="1:9" ht="51" customHeight="1" x14ac:dyDescent="0.2">
      <c r="A32" s="432" t="s">
        <v>510</v>
      </c>
      <c r="B32" s="433"/>
      <c r="C32" s="433"/>
      <c r="D32" s="433"/>
      <c r="E32" s="433"/>
      <c r="F32" s="433"/>
      <c r="G32" s="433"/>
      <c r="H32" s="433"/>
      <c r="I32" s="434"/>
    </row>
    <row r="33" spans="1:9" s="12" customFormat="1" ht="31.5" customHeight="1" x14ac:dyDescent="0.2">
      <c r="A33" s="142" t="s">
        <v>243</v>
      </c>
      <c r="B33" s="493" t="s">
        <v>456</v>
      </c>
      <c r="C33" s="493"/>
      <c r="D33" s="493"/>
      <c r="E33" s="493"/>
      <c r="F33" s="494" t="s">
        <v>211</v>
      </c>
      <c r="G33" s="494"/>
      <c r="H33" s="493" t="s">
        <v>511</v>
      </c>
      <c r="I33" s="495"/>
    </row>
    <row r="34" spans="1:9" s="12" customFormat="1" ht="12" customHeight="1" x14ac:dyDescent="0.2">
      <c r="A34" s="44">
        <v>1</v>
      </c>
      <c r="B34" s="339">
        <v>2</v>
      </c>
      <c r="C34" s="339"/>
      <c r="D34" s="339"/>
      <c r="E34" s="339"/>
      <c r="F34" s="339">
        <v>3</v>
      </c>
      <c r="G34" s="339"/>
      <c r="H34" s="339">
        <v>4</v>
      </c>
      <c r="I34" s="341"/>
    </row>
    <row r="35" spans="1:9" ht="20.25" customHeight="1" x14ac:dyDescent="0.2">
      <c r="A35" s="140" t="s">
        <v>21</v>
      </c>
      <c r="B35" s="446" t="s">
        <v>249</v>
      </c>
      <c r="C35" s="446"/>
      <c r="D35" s="446"/>
      <c r="E35" s="446"/>
      <c r="F35" s="447"/>
      <c r="G35" s="447"/>
      <c r="H35" s="491">
        <f>IF('STR. 7'!C3&gt;0, F35/'STR. 7'!C3, 0)</f>
        <v>0</v>
      </c>
      <c r="I35" s="492"/>
    </row>
    <row r="36" spans="1:9" ht="20.25" customHeight="1" x14ac:dyDescent="0.2">
      <c r="A36" s="140" t="s">
        <v>22</v>
      </c>
      <c r="B36" s="446" t="s">
        <v>250</v>
      </c>
      <c r="C36" s="446"/>
      <c r="D36" s="446"/>
      <c r="E36" s="446"/>
      <c r="F36" s="447"/>
      <c r="G36" s="447"/>
      <c r="H36" s="491">
        <f>IF('STR. 7'!C3&gt;0, F36/'STR. 7'!C3, 0)</f>
        <v>0</v>
      </c>
      <c r="I36" s="492"/>
    </row>
    <row r="37" spans="1:9" ht="20.25" customHeight="1" x14ac:dyDescent="0.2">
      <c r="A37" s="443"/>
      <c r="B37" s="444"/>
      <c r="C37" s="444"/>
      <c r="D37" s="444"/>
      <c r="E37" s="444"/>
      <c r="F37" s="444"/>
      <c r="G37" s="444"/>
      <c r="H37" s="444"/>
      <c r="I37" s="445"/>
    </row>
  </sheetData>
  <sheetProtection password="F6D5" sheet="1" objects="1" scenarios="1" selectLockedCells="1"/>
  <mergeCells count="61">
    <mergeCell ref="H36:I36"/>
    <mergeCell ref="F29:I29"/>
    <mergeCell ref="H34:I34"/>
    <mergeCell ref="F30:I30"/>
    <mergeCell ref="F31:I31"/>
    <mergeCell ref="A32:I32"/>
    <mergeCell ref="B35:E35"/>
    <mergeCell ref="B36:E36"/>
    <mergeCell ref="F35:G35"/>
    <mergeCell ref="F36:G36"/>
    <mergeCell ref="F34:G34"/>
    <mergeCell ref="H35:I35"/>
    <mergeCell ref="B33:E33"/>
    <mergeCell ref="B34:E34"/>
    <mergeCell ref="F33:G33"/>
    <mergeCell ref="H33:I33"/>
    <mergeCell ref="F25:I25"/>
    <mergeCell ref="F26:I26"/>
    <mergeCell ref="F27:I27"/>
    <mergeCell ref="F28:I28"/>
    <mergeCell ref="G9:H9"/>
    <mergeCell ref="A2:I2"/>
    <mergeCell ref="D3:I3"/>
    <mergeCell ref="A4:I4"/>
    <mergeCell ref="G11:H11"/>
    <mergeCell ref="A11:E11"/>
    <mergeCell ref="A3:C3"/>
    <mergeCell ref="G10:H10"/>
    <mergeCell ref="B5:B6"/>
    <mergeCell ref="F5:F6"/>
    <mergeCell ref="C5:C6"/>
    <mergeCell ref="D5:E5"/>
    <mergeCell ref="G5:H6"/>
    <mergeCell ref="I5:I6"/>
    <mergeCell ref="G7:H7"/>
    <mergeCell ref="G8:H8"/>
    <mergeCell ref="A5:A6"/>
    <mergeCell ref="A37:I37"/>
    <mergeCell ref="B20:E20"/>
    <mergeCell ref="B21:E21"/>
    <mergeCell ref="F21:I21"/>
    <mergeCell ref="A13:E13"/>
    <mergeCell ref="G13:H13"/>
    <mergeCell ref="B17:E17"/>
    <mergeCell ref="F18:I18"/>
    <mergeCell ref="F16:I16"/>
    <mergeCell ref="B18:E18"/>
    <mergeCell ref="F20:I20"/>
    <mergeCell ref="A22:E22"/>
    <mergeCell ref="A23:I23"/>
    <mergeCell ref="F24:I24"/>
    <mergeCell ref="B19:E19"/>
    <mergeCell ref="F19:I19"/>
    <mergeCell ref="A12:E12"/>
    <mergeCell ref="F17:I17"/>
    <mergeCell ref="A15:I15"/>
    <mergeCell ref="B16:E16"/>
    <mergeCell ref="F22:I22"/>
    <mergeCell ref="G12:H12"/>
    <mergeCell ref="A14:E14"/>
    <mergeCell ref="F14:H14"/>
  </mergeCells>
  <phoneticPr fontId="2" type="noConversion"/>
  <pageMargins left="0.43307086614173229" right="0.43307086614173229" top="0.43307086614173229" bottom="0.43307086614173229" header="0.19685039370078741" footer="0.19685039370078741"/>
  <pageSetup paperSize="9" scale="95" orientation="portrait" verticalDpi="300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I40"/>
  <sheetViews>
    <sheetView view="pageBreakPreview" zoomScaleNormal="100" zoomScaleSheetLayoutView="100" workbookViewId="0">
      <selection activeCell="B4" sqref="B4"/>
    </sheetView>
  </sheetViews>
  <sheetFormatPr defaultColWidth="9.140625" defaultRowHeight="12.75" x14ac:dyDescent="0.2"/>
  <cols>
    <col min="1" max="1" width="7.85546875" style="232" customWidth="1"/>
    <col min="2" max="2" width="18.140625" style="232" customWidth="1"/>
    <col min="3" max="3" width="8" style="232" customWidth="1"/>
    <col min="4" max="4" width="16.85546875" style="232" customWidth="1"/>
    <col min="5" max="5" width="9.28515625" style="232" customWidth="1"/>
    <col min="6" max="6" width="17" style="232" customWidth="1"/>
    <col min="7" max="7" width="6.28515625" style="232" customWidth="1"/>
    <col min="8" max="8" width="4.28515625" style="232" customWidth="1"/>
    <col min="9" max="9" width="12.85546875" style="232" customWidth="1"/>
    <col min="10" max="10" width="6.7109375" style="232" customWidth="1"/>
    <col min="11" max="16384" width="9.140625" style="232"/>
  </cols>
  <sheetData>
    <row r="1" spans="1:9" ht="21.75" customHeight="1" x14ac:dyDescent="0.2">
      <c r="A1" s="251"/>
      <c r="B1" s="251"/>
      <c r="C1" s="251"/>
      <c r="D1" s="251"/>
      <c r="E1" s="251"/>
      <c r="F1" s="251"/>
      <c r="G1" s="251"/>
      <c r="H1" s="251"/>
      <c r="I1" s="250"/>
    </row>
    <row r="2" spans="1:9" s="249" customFormat="1" ht="26.25" customHeight="1" x14ac:dyDescent="0.2">
      <c r="A2" s="501" t="s">
        <v>512</v>
      </c>
      <c r="B2" s="502"/>
      <c r="C2" s="502"/>
      <c r="D2" s="502"/>
      <c r="E2" s="502"/>
      <c r="F2" s="502"/>
      <c r="G2" s="502"/>
      <c r="H2" s="502"/>
      <c r="I2" s="503"/>
    </row>
    <row r="3" spans="1:9" s="249" customFormat="1" ht="19.5" customHeight="1" x14ac:dyDescent="0.2">
      <c r="A3" s="511" t="s">
        <v>513</v>
      </c>
      <c r="B3" s="512"/>
      <c r="C3" s="512"/>
      <c r="D3" s="512"/>
      <c r="E3" s="515" t="s">
        <v>514</v>
      </c>
      <c r="F3" s="516"/>
      <c r="G3" s="517"/>
      <c r="H3" s="517"/>
      <c r="I3" s="518"/>
    </row>
    <row r="4" spans="1:9" s="237" customFormat="1" ht="18.75" customHeight="1" x14ac:dyDescent="0.2">
      <c r="A4" s="248" t="s">
        <v>515</v>
      </c>
      <c r="B4" s="280"/>
      <c r="C4" s="246" t="s">
        <v>516</v>
      </c>
      <c r="D4" s="280"/>
      <c r="E4" s="247" t="s">
        <v>515</v>
      </c>
      <c r="F4" s="281"/>
      <c r="G4" s="246" t="s">
        <v>516</v>
      </c>
      <c r="H4" s="519"/>
      <c r="I4" s="520"/>
    </row>
    <row r="5" spans="1:9" s="237" customFormat="1" ht="18.75" customHeight="1" x14ac:dyDescent="0.2">
      <c r="A5" s="245" t="s">
        <v>515</v>
      </c>
      <c r="B5" s="280"/>
      <c r="C5" s="240" t="s">
        <v>516</v>
      </c>
      <c r="D5" s="280"/>
      <c r="E5" s="239" t="s">
        <v>515</v>
      </c>
      <c r="F5" s="280"/>
      <c r="G5" s="238" t="s">
        <v>516</v>
      </c>
      <c r="H5" s="521"/>
      <c r="I5" s="522"/>
    </row>
    <row r="6" spans="1:9" s="237" customFormat="1" ht="18.75" customHeight="1" x14ac:dyDescent="0.2">
      <c r="A6" s="245" t="s">
        <v>515</v>
      </c>
      <c r="B6" s="280"/>
      <c r="C6" s="242" t="s">
        <v>516</v>
      </c>
      <c r="D6" s="280"/>
      <c r="E6" s="239" t="s">
        <v>515</v>
      </c>
      <c r="F6" s="280"/>
      <c r="G6" s="238" t="s">
        <v>516</v>
      </c>
      <c r="H6" s="521"/>
      <c r="I6" s="522"/>
    </row>
    <row r="7" spans="1:9" s="237" customFormat="1" ht="18.75" customHeight="1" x14ac:dyDescent="0.2">
      <c r="A7" s="244" t="s">
        <v>515</v>
      </c>
      <c r="B7" s="280"/>
      <c r="C7" s="242" t="s">
        <v>516</v>
      </c>
      <c r="D7" s="280"/>
      <c r="E7" s="243" t="s">
        <v>515</v>
      </c>
      <c r="F7" s="280"/>
      <c r="G7" s="242" t="s">
        <v>516</v>
      </c>
      <c r="H7" s="521"/>
      <c r="I7" s="522"/>
    </row>
    <row r="8" spans="1:9" s="237" customFormat="1" ht="18.75" customHeight="1" x14ac:dyDescent="0.2">
      <c r="A8" s="241" t="s">
        <v>515</v>
      </c>
      <c r="B8" s="280"/>
      <c r="C8" s="240" t="s">
        <v>516</v>
      </c>
      <c r="D8" s="280"/>
      <c r="E8" s="239" t="s">
        <v>515</v>
      </c>
      <c r="F8" s="280"/>
      <c r="G8" s="238" t="s">
        <v>516</v>
      </c>
      <c r="H8" s="523"/>
      <c r="I8" s="524"/>
    </row>
    <row r="9" spans="1:9" s="236" customFormat="1" ht="21.75" customHeight="1" x14ac:dyDescent="0.2">
      <c r="A9" s="235" t="s">
        <v>23</v>
      </c>
      <c r="B9" s="504" t="s">
        <v>517</v>
      </c>
      <c r="C9" s="504"/>
      <c r="D9" s="504"/>
      <c r="E9" s="504"/>
      <c r="F9" s="504"/>
      <c r="G9" s="504"/>
      <c r="H9" s="509">
        <v>0</v>
      </c>
      <c r="I9" s="510"/>
    </row>
    <row r="10" spans="1:9" ht="22.5" customHeight="1" x14ac:dyDescent="0.2">
      <c r="A10" s="235" t="s">
        <v>30</v>
      </c>
      <c r="B10" s="513" t="s">
        <v>518</v>
      </c>
      <c r="C10" s="513"/>
      <c r="D10" s="513"/>
      <c r="E10" s="513"/>
      <c r="F10" s="513"/>
      <c r="G10" s="514"/>
      <c r="H10" s="525">
        <v>0</v>
      </c>
      <c r="I10" s="526"/>
    </row>
    <row r="11" spans="1:9" ht="24" customHeight="1" x14ac:dyDescent="0.2">
      <c r="A11" s="235" t="s">
        <v>31</v>
      </c>
      <c r="B11" s="513" t="s">
        <v>519</v>
      </c>
      <c r="C11" s="513"/>
      <c r="D11" s="513"/>
      <c r="E11" s="513"/>
      <c r="F11" s="513"/>
      <c r="G11" s="514"/>
      <c r="H11" s="505">
        <f>SUM('STR. 3'!B8:B10)</f>
        <v>0</v>
      </c>
      <c r="I11" s="506"/>
    </row>
    <row r="12" spans="1:9" ht="24" customHeight="1" x14ac:dyDescent="0.2">
      <c r="A12" s="235" t="s">
        <v>32</v>
      </c>
      <c r="B12" s="504" t="s">
        <v>573</v>
      </c>
      <c r="C12" s="504"/>
      <c r="D12" s="504"/>
      <c r="E12" s="504"/>
      <c r="F12" s="504"/>
      <c r="G12" s="504"/>
      <c r="H12" s="505">
        <f>IFERROR(((H10/H9)*H11),0)</f>
        <v>0</v>
      </c>
      <c r="I12" s="506"/>
    </row>
    <row r="13" spans="1:9" ht="24" customHeight="1" x14ac:dyDescent="0.2">
      <c r="A13" s="235" t="s">
        <v>33</v>
      </c>
      <c r="B13" s="507" t="s">
        <v>572</v>
      </c>
      <c r="C13" s="507"/>
      <c r="D13" s="507"/>
      <c r="E13" s="507"/>
      <c r="F13" s="507"/>
      <c r="G13" s="508"/>
      <c r="H13" s="505">
        <f>(H10/12)*(61955.4 )</f>
        <v>0</v>
      </c>
      <c r="I13" s="506"/>
    </row>
    <row r="14" spans="1:9" ht="24" customHeight="1" x14ac:dyDescent="0.2">
      <c r="A14" s="235" t="s">
        <v>34</v>
      </c>
      <c r="B14" s="507" t="s">
        <v>571</v>
      </c>
      <c r="C14" s="507"/>
      <c r="D14" s="507"/>
      <c r="E14" s="507"/>
      <c r="F14" s="507"/>
      <c r="G14" s="508"/>
      <c r="H14" s="505">
        <f>IFERROR(IF(H12&lt;=H13,H12,H13), 0)</f>
        <v>0</v>
      </c>
      <c r="I14" s="506"/>
    </row>
    <row r="15" spans="1:9" ht="31.9" customHeight="1" x14ac:dyDescent="0.2">
      <c r="A15" s="235" t="s">
        <v>570</v>
      </c>
      <c r="B15" s="527" t="s">
        <v>569</v>
      </c>
      <c r="C15" s="527"/>
      <c r="D15" s="527"/>
      <c r="E15" s="527"/>
      <c r="F15" s="527"/>
      <c r="G15" s="528"/>
      <c r="H15" s="505">
        <f>H14*0.15</f>
        <v>0</v>
      </c>
      <c r="I15" s="506"/>
    </row>
    <row r="16" spans="1:9" ht="30" customHeight="1" x14ac:dyDescent="0.2">
      <c r="A16" s="235" t="s">
        <v>568</v>
      </c>
      <c r="B16" s="527" t="s">
        <v>567</v>
      </c>
      <c r="C16" s="527"/>
      <c r="D16" s="527"/>
      <c r="E16" s="527"/>
      <c r="F16" s="527"/>
      <c r="G16" s="528"/>
      <c r="H16" s="505">
        <f>H14*0.05</f>
        <v>0</v>
      </c>
      <c r="I16" s="506"/>
    </row>
    <row r="17" spans="1:9" ht="31.15" customHeight="1" x14ac:dyDescent="0.2">
      <c r="A17" s="264" t="s">
        <v>566</v>
      </c>
      <c r="B17" s="497" t="s">
        <v>565</v>
      </c>
      <c r="C17" s="497"/>
      <c r="D17" s="497"/>
      <c r="E17" s="497"/>
      <c r="F17" s="497"/>
      <c r="G17" s="498"/>
      <c r="H17" s="499">
        <f>H14*0.15</f>
        <v>0</v>
      </c>
      <c r="I17" s="500"/>
    </row>
    <row r="18" spans="1:9" s="233" customFormat="1" ht="15.75" customHeight="1" x14ac:dyDescent="0.2">
      <c r="A18" s="234"/>
      <c r="B18" s="496"/>
      <c r="C18" s="496"/>
      <c r="D18" s="496"/>
      <c r="E18" s="496"/>
      <c r="F18" s="496"/>
      <c r="G18" s="496"/>
      <c r="H18" s="496"/>
      <c r="I18" s="496"/>
    </row>
    <row r="19" spans="1:9" s="233" customFormat="1" ht="15.75" customHeight="1" x14ac:dyDescent="0.2">
      <c r="A19" s="234"/>
      <c r="B19" s="496"/>
      <c r="C19" s="496"/>
      <c r="D19" s="496"/>
      <c r="E19" s="496"/>
      <c r="F19" s="496"/>
      <c r="G19" s="496"/>
      <c r="H19" s="496"/>
      <c r="I19" s="496"/>
    </row>
    <row r="20" spans="1:9" s="233" customFormat="1" ht="15.75" customHeight="1" x14ac:dyDescent="0.2">
      <c r="A20" s="234"/>
      <c r="B20" s="496"/>
      <c r="C20" s="496"/>
      <c r="D20" s="496"/>
      <c r="E20" s="496"/>
      <c r="F20" s="496"/>
      <c r="G20" s="496"/>
      <c r="H20" s="496"/>
      <c r="I20" s="496"/>
    </row>
    <row r="21" spans="1:9" s="233" customFormat="1" ht="15.75" customHeight="1" x14ac:dyDescent="0.2">
      <c r="A21" s="234"/>
      <c r="B21" s="496"/>
      <c r="C21" s="496"/>
      <c r="D21" s="496"/>
      <c r="E21" s="496"/>
      <c r="F21" s="496"/>
      <c r="G21" s="496"/>
      <c r="H21" s="496"/>
      <c r="I21" s="496"/>
    </row>
    <row r="22" spans="1:9" s="233" customFormat="1" ht="15.75" customHeight="1" x14ac:dyDescent="0.2">
      <c r="A22" s="234"/>
      <c r="B22" s="496"/>
      <c r="C22" s="496"/>
      <c r="D22" s="496"/>
      <c r="E22" s="496"/>
      <c r="F22" s="496"/>
      <c r="G22" s="496"/>
      <c r="H22" s="496"/>
      <c r="I22" s="496"/>
    </row>
    <row r="23" spans="1:9" s="233" customFormat="1" ht="15.75" customHeight="1" x14ac:dyDescent="0.2">
      <c r="A23" s="234"/>
      <c r="B23" s="496"/>
      <c r="C23" s="496"/>
      <c r="D23" s="496"/>
      <c r="E23" s="496"/>
      <c r="F23" s="496"/>
      <c r="G23" s="496"/>
      <c r="H23" s="496"/>
      <c r="I23" s="496"/>
    </row>
    <row r="24" spans="1:9" s="233" customFormat="1" ht="15.75" customHeight="1" x14ac:dyDescent="0.2">
      <c r="A24" s="234"/>
      <c r="B24" s="496"/>
      <c r="C24" s="496"/>
      <c r="D24" s="496"/>
      <c r="E24" s="496"/>
      <c r="F24" s="496"/>
      <c r="G24" s="496"/>
      <c r="H24" s="496"/>
      <c r="I24" s="496"/>
    </row>
    <row r="25" spans="1:9" s="233" customFormat="1" ht="15.75" customHeight="1" x14ac:dyDescent="0.2">
      <c r="A25" s="234"/>
      <c r="B25" s="496"/>
      <c r="C25" s="496"/>
      <c r="D25" s="496"/>
      <c r="E25" s="496"/>
      <c r="F25" s="496"/>
      <c r="G25" s="496"/>
      <c r="H25" s="496"/>
      <c r="I25" s="496"/>
    </row>
    <row r="26" spans="1:9" s="233" customFormat="1" ht="15.75" customHeight="1" x14ac:dyDescent="0.2">
      <c r="A26" s="234"/>
      <c r="B26" s="496"/>
      <c r="C26" s="496"/>
      <c r="D26" s="496"/>
      <c r="E26" s="496"/>
      <c r="F26" s="496"/>
      <c r="G26" s="496"/>
      <c r="H26" s="496"/>
      <c r="I26" s="496"/>
    </row>
    <row r="27" spans="1:9" s="233" customFormat="1" ht="15.75" customHeight="1" x14ac:dyDescent="0.2">
      <c r="A27" s="234"/>
      <c r="B27" s="496"/>
      <c r="C27" s="496"/>
      <c r="D27" s="496"/>
      <c r="E27" s="496"/>
      <c r="F27" s="496"/>
      <c r="G27" s="496"/>
      <c r="H27" s="496"/>
      <c r="I27" s="496"/>
    </row>
    <row r="28" spans="1:9" s="233" customFormat="1" ht="15.75" customHeight="1" x14ac:dyDescent="0.2">
      <c r="A28" s="234"/>
      <c r="B28" s="263"/>
      <c r="C28" s="263"/>
      <c r="D28" s="263"/>
      <c r="E28" s="263"/>
      <c r="F28" s="263"/>
      <c r="G28" s="263"/>
      <c r="H28" s="263"/>
      <c r="I28" s="263"/>
    </row>
    <row r="29" spans="1:9" s="233" customFormat="1" ht="15.75" customHeight="1" x14ac:dyDescent="0.2">
      <c r="A29" s="234"/>
      <c r="B29" s="263"/>
      <c r="C29" s="263"/>
      <c r="D29" s="263"/>
      <c r="E29" s="263"/>
      <c r="F29" s="263"/>
      <c r="G29" s="263"/>
      <c r="H29" s="263"/>
      <c r="I29" s="263"/>
    </row>
    <row r="30" spans="1:9" s="233" customFormat="1" ht="15.75" customHeight="1" x14ac:dyDescent="0.2">
      <c r="A30" s="234"/>
      <c r="B30" s="263"/>
      <c r="C30" s="263"/>
      <c r="D30" s="263"/>
      <c r="E30" s="263"/>
      <c r="F30" s="263"/>
      <c r="G30" s="263"/>
      <c r="H30" s="263"/>
      <c r="I30" s="263"/>
    </row>
    <row r="31" spans="1:9" s="233" customFormat="1" ht="15.75" customHeight="1" x14ac:dyDescent="0.2">
      <c r="A31" s="234"/>
      <c r="B31" s="496"/>
      <c r="C31" s="496"/>
      <c r="D31" s="496"/>
      <c r="E31" s="496"/>
      <c r="F31" s="496"/>
      <c r="G31" s="496"/>
      <c r="H31" s="496"/>
      <c r="I31" s="496"/>
    </row>
    <row r="32" spans="1:9" s="233" customFormat="1" ht="15.75" customHeight="1" x14ac:dyDescent="0.2">
      <c r="A32" s="234"/>
      <c r="B32" s="496"/>
      <c r="C32" s="496"/>
      <c r="D32" s="496"/>
      <c r="E32" s="496"/>
      <c r="F32" s="496"/>
      <c r="G32" s="496"/>
      <c r="H32" s="496"/>
      <c r="I32" s="496"/>
    </row>
    <row r="33" spans="1:9" s="233" customFormat="1" ht="15.75" customHeight="1" x14ac:dyDescent="0.2">
      <c r="A33" s="234"/>
      <c r="B33" s="496"/>
      <c r="C33" s="496"/>
      <c r="D33" s="496"/>
      <c r="E33" s="496"/>
      <c r="F33" s="496"/>
      <c r="G33" s="496"/>
      <c r="H33" s="496"/>
      <c r="I33" s="496"/>
    </row>
    <row r="34" spans="1:9" s="233" customFormat="1" ht="15.75" customHeight="1" x14ac:dyDescent="0.2">
      <c r="A34" s="234"/>
      <c r="B34" s="496"/>
      <c r="C34" s="496"/>
      <c r="D34" s="496"/>
      <c r="E34" s="496"/>
      <c r="F34" s="496"/>
      <c r="G34" s="496"/>
      <c r="H34" s="496"/>
      <c r="I34" s="496"/>
    </row>
    <row r="35" spans="1:9" s="233" customFormat="1" ht="15.75" customHeight="1" x14ac:dyDescent="0.2">
      <c r="A35" s="234"/>
      <c r="B35" s="496"/>
      <c r="C35" s="496"/>
      <c r="D35" s="496"/>
      <c r="E35" s="496"/>
      <c r="F35" s="496"/>
      <c r="G35" s="496"/>
      <c r="H35" s="496"/>
      <c r="I35" s="496"/>
    </row>
    <row r="36" spans="1:9" s="233" customFormat="1" ht="15.75" customHeight="1" x14ac:dyDescent="0.2">
      <c r="A36" s="234"/>
      <c r="B36" s="496"/>
      <c r="C36" s="496"/>
      <c r="D36" s="496"/>
      <c r="E36" s="496"/>
      <c r="F36" s="496"/>
      <c r="G36" s="496"/>
      <c r="H36" s="496"/>
      <c r="I36" s="496"/>
    </row>
    <row r="37" spans="1:9" s="233" customFormat="1" ht="15.75" customHeight="1" x14ac:dyDescent="0.2">
      <c r="A37" s="234"/>
      <c r="B37" s="496"/>
      <c r="C37" s="496"/>
      <c r="D37" s="496"/>
      <c r="E37" s="496"/>
      <c r="F37" s="496"/>
      <c r="G37" s="496"/>
      <c r="H37" s="496"/>
      <c r="I37" s="496"/>
    </row>
    <row r="38" spans="1:9" s="233" customFormat="1" ht="15.75" customHeight="1" x14ac:dyDescent="0.2">
      <c r="A38" s="234"/>
      <c r="B38" s="496"/>
      <c r="C38" s="496"/>
      <c r="D38" s="496"/>
      <c r="E38" s="496"/>
      <c r="F38" s="496"/>
      <c r="G38" s="496"/>
      <c r="H38" s="496"/>
      <c r="I38" s="496"/>
    </row>
    <row r="39" spans="1:9" s="233" customFormat="1" ht="15.75" customHeight="1" x14ac:dyDescent="0.2">
      <c r="A39" s="234"/>
      <c r="B39" s="496"/>
      <c r="C39" s="496"/>
      <c r="D39" s="496"/>
      <c r="E39" s="496"/>
      <c r="F39" s="496"/>
      <c r="G39" s="496"/>
      <c r="H39" s="496"/>
      <c r="I39" s="496"/>
    </row>
    <row r="40" spans="1:9" s="233" customFormat="1" ht="15.75" customHeight="1" x14ac:dyDescent="0.2">
      <c r="A40" s="234"/>
      <c r="B40" s="496"/>
      <c r="C40" s="496"/>
      <c r="D40" s="496"/>
      <c r="E40" s="496"/>
      <c r="F40" s="496"/>
      <c r="G40" s="496"/>
      <c r="H40" s="496"/>
      <c r="I40" s="496"/>
    </row>
  </sheetData>
  <sheetProtection password="F6D5" sheet="1" objects="1" scenarios="1" selectLockedCells="1"/>
  <dataConsolidate/>
  <mergeCells count="46">
    <mergeCell ref="H10:I10"/>
    <mergeCell ref="B16:G16"/>
    <mergeCell ref="H16:I16"/>
    <mergeCell ref="B11:G11"/>
    <mergeCell ref="B14:G14"/>
    <mergeCell ref="H14:I14"/>
    <mergeCell ref="B15:G15"/>
    <mergeCell ref="H15:I15"/>
    <mergeCell ref="A2:I2"/>
    <mergeCell ref="B12:G12"/>
    <mergeCell ref="H12:I12"/>
    <mergeCell ref="B13:G13"/>
    <mergeCell ref="H13:I13"/>
    <mergeCell ref="H9:I9"/>
    <mergeCell ref="A3:D3"/>
    <mergeCell ref="B10:G10"/>
    <mergeCell ref="H11:I11"/>
    <mergeCell ref="E3:I3"/>
    <mergeCell ref="H4:I4"/>
    <mergeCell ref="H5:I5"/>
    <mergeCell ref="H6:I6"/>
    <mergeCell ref="H7:I7"/>
    <mergeCell ref="H8:I8"/>
    <mergeCell ref="B9:G9"/>
    <mergeCell ref="B17:G17"/>
    <mergeCell ref="H17:I17"/>
    <mergeCell ref="B31:I31"/>
    <mergeCell ref="B33:I33"/>
    <mergeCell ref="B39:I39"/>
    <mergeCell ref="B32:I32"/>
    <mergeCell ref="B27:I27"/>
    <mergeCell ref="B26:I26"/>
    <mergeCell ref="B25:I25"/>
    <mergeCell ref="B24:I24"/>
    <mergeCell ref="B23:I23"/>
    <mergeCell ref="B22:I22"/>
    <mergeCell ref="B21:I21"/>
    <mergeCell ref="B20:I20"/>
    <mergeCell ref="B19:I19"/>
    <mergeCell ref="B18:I18"/>
    <mergeCell ref="B40:I40"/>
    <mergeCell ref="B34:I34"/>
    <mergeCell ref="B35:I35"/>
    <mergeCell ref="B36:I36"/>
    <mergeCell ref="B37:I37"/>
    <mergeCell ref="B38:I38"/>
  </mergeCells>
  <pageMargins left="0.43307086614173229" right="0.43307086614173229" top="0.43307086614173229" bottom="0.43307086614173229" header="0.19685039370078741" footer="0.19685039370078741"/>
  <pageSetup paperSize="9" scale="95" orientation="portrait" verticalDpi="300" r:id="rId1"/>
  <headerFooter alignWithMargins="0">
    <oddFooter>&amp;R&amp;8&amp;A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Mjeseci!$A$2:$A$14</xm:f>
          </x14:formula1>
          <xm:sqref>H9:I9</xm:sqref>
        </x14:dataValidation>
        <x14:dataValidation type="list" allowBlank="1" showInputMessage="1" showErrorMessage="1">
          <x14:formula1>
            <xm:f>Mjeseci!$A$2:$A$14</xm:f>
          </x14:formula1>
          <xm:sqref>H10:I10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41"/>
  <sheetViews>
    <sheetView view="pageBreakPreview" topLeftCell="A16" zoomScaleNormal="100" zoomScaleSheetLayoutView="100" workbookViewId="0">
      <selection activeCell="H17" sqref="H17"/>
    </sheetView>
  </sheetViews>
  <sheetFormatPr defaultColWidth="9.140625" defaultRowHeight="12.75" x14ac:dyDescent="0.2"/>
  <cols>
    <col min="1" max="1" width="2.5703125" style="30" customWidth="1"/>
    <col min="2" max="2" width="22.7109375" style="30" customWidth="1"/>
    <col min="3" max="3" width="20" style="30" customWidth="1"/>
    <col min="4" max="4" width="18.42578125" style="30" customWidth="1"/>
    <col min="5" max="5" width="15" style="30" hidden="1" customWidth="1"/>
    <col min="6" max="6" width="13.5703125" style="30" hidden="1" customWidth="1"/>
    <col min="7" max="7" width="19.7109375" style="30" customWidth="1"/>
    <col min="8" max="8" width="20.5703125" style="30" customWidth="1"/>
    <col min="9" max="16384" width="9.140625" style="30"/>
  </cols>
  <sheetData>
    <row r="1" spans="1:8" s="14" customFormat="1" ht="22.5" customHeight="1" x14ac:dyDescent="0.2">
      <c r="A1" s="176"/>
      <c r="B1" s="176"/>
      <c r="C1" s="176"/>
      <c r="D1" s="555" t="s">
        <v>522</v>
      </c>
      <c r="E1" s="555"/>
      <c r="F1" s="555"/>
      <c r="G1" s="555"/>
      <c r="H1" s="555"/>
    </row>
    <row r="2" spans="1:8" ht="39.75" customHeight="1" x14ac:dyDescent="0.2">
      <c r="A2" s="556" t="s">
        <v>287</v>
      </c>
      <c r="B2" s="557"/>
      <c r="C2" s="557"/>
      <c r="D2" s="557"/>
      <c r="E2" s="557"/>
      <c r="F2" s="557"/>
      <c r="G2" s="557"/>
      <c r="H2" s="558"/>
    </row>
    <row r="3" spans="1:8" ht="19.5" customHeight="1" x14ac:dyDescent="0.2">
      <c r="A3" s="559" t="s">
        <v>355</v>
      </c>
      <c r="B3" s="560"/>
      <c r="C3" s="561"/>
      <c r="D3" s="562"/>
      <c r="E3" s="462"/>
      <c r="F3" s="462"/>
      <c r="G3" s="462"/>
      <c r="H3" s="463"/>
    </row>
    <row r="4" spans="1:8" s="32" customFormat="1" ht="11.25" customHeight="1" x14ac:dyDescent="0.2">
      <c r="A4" s="566" t="s">
        <v>243</v>
      </c>
      <c r="B4" s="568" t="s">
        <v>26</v>
      </c>
      <c r="C4" s="563" t="s">
        <v>25</v>
      </c>
      <c r="D4" s="564"/>
      <c r="E4" s="564"/>
      <c r="F4" s="565"/>
      <c r="G4" s="539" t="s">
        <v>288</v>
      </c>
      <c r="H4" s="539" t="s">
        <v>289</v>
      </c>
    </row>
    <row r="5" spans="1:8" s="32" customFormat="1" ht="19.5" customHeight="1" x14ac:dyDescent="0.2">
      <c r="A5" s="567"/>
      <c r="B5" s="540"/>
      <c r="C5" s="67" t="s">
        <v>354</v>
      </c>
      <c r="D5" s="543" t="s">
        <v>19</v>
      </c>
      <c r="E5" s="544"/>
      <c r="F5" s="545"/>
      <c r="G5" s="540"/>
      <c r="H5" s="540"/>
    </row>
    <row r="6" spans="1:8" s="32" customFormat="1" ht="12" customHeight="1" x14ac:dyDescent="0.2">
      <c r="A6" s="66">
        <v>1</v>
      </c>
      <c r="B6" s="73">
        <v>2</v>
      </c>
      <c r="C6" s="73">
        <v>3</v>
      </c>
      <c r="D6" s="543">
        <v>4</v>
      </c>
      <c r="E6" s="544"/>
      <c r="F6" s="545"/>
      <c r="G6" s="73" t="s">
        <v>396</v>
      </c>
      <c r="H6" s="63">
        <v>6</v>
      </c>
    </row>
    <row r="7" spans="1:8" ht="19.5" customHeight="1" x14ac:dyDescent="0.2">
      <c r="A7" s="45" t="s">
        <v>21</v>
      </c>
      <c r="B7" s="60"/>
      <c r="C7" s="35"/>
      <c r="D7" s="552"/>
      <c r="E7" s="553"/>
      <c r="F7" s="554"/>
      <c r="G7" s="46">
        <f>B7+D7</f>
        <v>0</v>
      </c>
      <c r="H7" s="155"/>
    </row>
    <row r="8" spans="1:8" ht="19.5" customHeight="1" x14ac:dyDescent="0.2">
      <c r="A8" s="45" t="s">
        <v>22</v>
      </c>
      <c r="B8" s="60"/>
      <c r="C8" s="35"/>
      <c r="D8" s="552"/>
      <c r="E8" s="553"/>
      <c r="F8" s="554"/>
      <c r="G8" s="46">
        <f>B8+D8</f>
        <v>0</v>
      </c>
      <c r="H8" s="155"/>
    </row>
    <row r="9" spans="1:8" ht="19.5" customHeight="1" x14ac:dyDescent="0.2">
      <c r="A9" s="45" t="s">
        <v>23</v>
      </c>
      <c r="B9" s="60"/>
      <c r="C9" s="35"/>
      <c r="D9" s="552"/>
      <c r="E9" s="553"/>
      <c r="F9" s="554"/>
      <c r="G9" s="46">
        <f>B9+D9</f>
        <v>0</v>
      </c>
      <c r="H9" s="155"/>
    </row>
    <row r="10" spans="1:8" ht="26.25" customHeight="1" x14ac:dyDescent="0.2">
      <c r="A10" s="549" t="s">
        <v>221</v>
      </c>
      <c r="B10" s="550"/>
      <c r="C10" s="550"/>
      <c r="D10" s="550"/>
      <c r="E10" s="550"/>
      <c r="F10" s="551"/>
      <c r="G10" s="144">
        <f>SUM(G7:G9)</f>
        <v>0</v>
      </c>
      <c r="H10" s="145">
        <f>SUM(H7:H9)</f>
        <v>0</v>
      </c>
    </row>
    <row r="11" spans="1:8" ht="15" customHeight="1" x14ac:dyDescent="0.2">
      <c r="A11" s="538"/>
      <c r="B11" s="538"/>
      <c r="C11" s="538"/>
      <c r="D11" s="538"/>
      <c r="E11" s="538"/>
      <c r="F11" s="538"/>
      <c r="G11" s="538"/>
      <c r="H11" s="538"/>
    </row>
    <row r="12" spans="1:8" ht="25.5" customHeight="1" x14ac:dyDescent="0.2">
      <c r="A12" s="546" t="s">
        <v>222</v>
      </c>
      <c r="B12" s="547"/>
      <c r="C12" s="547"/>
      <c r="D12" s="547"/>
      <c r="E12" s="547"/>
      <c r="F12" s="547"/>
      <c r="G12" s="547"/>
      <c r="H12" s="548"/>
    </row>
    <row r="13" spans="1:8" ht="25.5" customHeight="1" x14ac:dyDescent="0.2">
      <c r="A13" s="572" t="s">
        <v>223</v>
      </c>
      <c r="B13" s="573"/>
      <c r="C13" s="573"/>
      <c r="D13" s="573"/>
      <c r="E13" s="573"/>
      <c r="F13" s="573"/>
      <c r="G13" s="573"/>
      <c r="H13" s="574"/>
    </row>
    <row r="14" spans="1:8" s="148" customFormat="1" ht="30" customHeight="1" x14ac:dyDescent="0.2">
      <c r="A14" s="146" t="s">
        <v>243</v>
      </c>
      <c r="B14" s="584" t="s">
        <v>353</v>
      </c>
      <c r="C14" s="585"/>
      <c r="D14" s="586"/>
      <c r="E14" s="577"/>
      <c r="F14" s="578"/>
      <c r="G14" s="147" t="s">
        <v>20</v>
      </c>
      <c r="H14" s="43" t="s">
        <v>289</v>
      </c>
    </row>
    <row r="15" spans="1:8" s="148" customFormat="1" ht="12" customHeight="1" x14ac:dyDescent="0.2">
      <c r="A15" s="149">
        <v>1</v>
      </c>
      <c r="B15" s="581">
        <v>2</v>
      </c>
      <c r="C15" s="582"/>
      <c r="D15" s="583"/>
      <c r="E15" s="579"/>
      <c r="F15" s="580"/>
      <c r="G15" s="203">
        <v>3</v>
      </c>
      <c r="H15" s="150">
        <v>4</v>
      </c>
    </row>
    <row r="16" spans="1:8" s="13" customFormat="1" ht="19.5" customHeight="1" x14ac:dyDescent="0.2">
      <c r="A16" s="151" t="s">
        <v>21</v>
      </c>
      <c r="B16" s="587"/>
      <c r="C16" s="588"/>
      <c r="D16" s="588"/>
      <c r="E16" s="211"/>
      <c r="F16" s="212"/>
      <c r="G16" s="267"/>
      <c r="H16" s="265"/>
    </row>
    <row r="17" spans="1:8" s="13" customFormat="1" ht="19.5" customHeight="1" x14ac:dyDescent="0.2">
      <c r="A17" s="45" t="s">
        <v>22</v>
      </c>
      <c r="B17" s="532"/>
      <c r="C17" s="533"/>
      <c r="D17" s="533"/>
      <c r="E17" s="209"/>
      <c r="F17" s="210"/>
      <c r="G17" s="268"/>
      <c r="H17" s="266"/>
    </row>
    <row r="18" spans="1:8" s="13" customFormat="1" ht="19.5" customHeight="1" x14ac:dyDescent="0.2">
      <c r="A18" s="45" t="s">
        <v>23</v>
      </c>
      <c r="B18" s="532"/>
      <c r="C18" s="533"/>
      <c r="D18" s="533"/>
      <c r="E18" s="207"/>
      <c r="F18" s="208"/>
      <c r="G18" s="267"/>
      <c r="H18" s="265"/>
    </row>
    <row r="19" spans="1:8" s="13" customFormat="1" ht="19.5" customHeight="1" x14ac:dyDescent="0.2">
      <c r="A19" s="575" t="s">
        <v>224</v>
      </c>
      <c r="B19" s="576"/>
      <c r="C19" s="576"/>
      <c r="D19" s="576"/>
      <c r="E19" s="576"/>
      <c r="F19" s="576"/>
      <c r="G19" s="144">
        <f>SUM(G16:G18)</f>
        <v>0</v>
      </c>
      <c r="H19" s="213">
        <f>SUM(H16:H18)</f>
        <v>0</v>
      </c>
    </row>
    <row r="20" spans="1:8" ht="24" customHeight="1" x14ac:dyDescent="0.2">
      <c r="A20" s="572" t="s">
        <v>225</v>
      </c>
      <c r="B20" s="573"/>
      <c r="C20" s="573"/>
      <c r="D20" s="573"/>
      <c r="E20" s="573"/>
      <c r="F20" s="573"/>
      <c r="G20" s="573"/>
      <c r="H20" s="574"/>
    </row>
    <row r="21" spans="1:8" s="13" customFormat="1" ht="19.5" customHeight="1" x14ac:dyDescent="0.2">
      <c r="A21" s="151" t="s">
        <v>21</v>
      </c>
      <c r="B21" s="529"/>
      <c r="C21" s="530"/>
      <c r="D21" s="530"/>
      <c r="E21" s="530"/>
      <c r="F21" s="531"/>
      <c r="G21" s="60"/>
      <c r="H21" s="156"/>
    </row>
    <row r="22" spans="1:8" s="13" customFormat="1" ht="19.5" customHeight="1" x14ac:dyDescent="0.2">
      <c r="A22" s="45" t="s">
        <v>22</v>
      </c>
      <c r="B22" s="532"/>
      <c r="C22" s="533"/>
      <c r="D22" s="533"/>
      <c r="E22" s="533"/>
      <c r="F22" s="534"/>
      <c r="G22" s="60"/>
      <c r="H22" s="155"/>
    </row>
    <row r="23" spans="1:8" s="13" customFormat="1" ht="19.5" customHeight="1" x14ac:dyDescent="0.2">
      <c r="A23" s="45" t="s">
        <v>23</v>
      </c>
      <c r="B23" s="532"/>
      <c r="C23" s="533"/>
      <c r="D23" s="533"/>
      <c r="E23" s="533"/>
      <c r="F23" s="534"/>
      <c r="G23" s="60"/>
      <c r="H23" s="155"/>
    </row>
    <row r="24" spans="1:8" s="153" customFormat="1" ht="19.5" customHeight="1" x14ac:dyDescent="0.2">
      <c r="A24" s="535" t="s">
        <v>226</v>
      </c>
      <c r="B24" s="536"/>
      <c r="C24" s="536"/>
      <c r="D24" s="536"/>
      <c r="E24" s="536"/>
      <c r="F24" s="537"/>
      <c r="G24" s="106">
        <f>SUM(G21:G23)</f>
        <v>0</v>
      </c>
      <c r="H24" s="152">
        <f>SUM(H21:H23)</f>
        <v>0</v>
      </c>
    </row>
    <row r="25" spans="1:8" ht="24" customHeight="1" x14ac:dyDescent="0.2">
      <c r="A25" s="572" t="s">
        <v>227</v>
      </c>
      <c r="B25" s="573"/>
      <c r="C25" s="573"/>
      <c r="D25" s="573"/>
      <c r="E25" s="573"/>
      <c r="F25" s="573"/>
      <c r="G25" s="573"/>
      <c r="H25" s="574"/>
    </row>
    <row r="26" spans="1:8" s="13" customFormat="1" ht="19.5" customHeight="1" x14ac:dyDescent="0.2">
      <c r="A26" s="151" t="s">
        <v>21</v>
      </c>
      <c r="B26" s="529"/>
      <c r="C26" s="530"/>
      <c r="D26" s="530"/>
      <c r="E26" s="530"/>
      <c r="F26" s="531"/>
      <c r="G26" s="60"/>
      <c r="H26" s="156"/>
    </row>
    <row r="27" spans="1:8" s="13" customFormat="1" ht="19.5" customHeight="1" x14ac:dyDescent="0.2">
      <c r="A27" s="45" t="s">
        <v>22</v>
      </c>
      <c r="B27" s="532"/>
      <c r="C27" s="533"/>
      <c r="D27" s="533"/>
      <c r="E27" s="533"/>
      <c r="F27" s="534"/>
      <c r="G27" s="60"/>
      <c r="H27" s="155"/>
    </row>
    <row r="28" spans="1:8" s="13" customFormat="1" ht="19.5" customHeight="1" x14ac:dyDescent="0.2">
      <c r="A28" s="45" t="s">
        <v>23</v>
      </c>
      <c r="B28" s="532"/>
      <c r="C28" s="533"/>
      <c r="D28" s="533"/>
      <c r="E28" s="533"/>
      <c r="F28" s="534"/>
      <c r="G28" s="60"/>
      <c r="H28" s="155"/>
    </row>
    <row r="29" spans="1:8" s="153" customFormat="1" ht="19.5" customHeight="1" x14ac:dyDescent="0.2">
      <c r="A29" s="535" t="s">
        <v>228</v>
      </c>
      <c r="B29" s="536"/>
      <c r="C29" s="536"/>
      <c r="D29" s="536"/>
      <c r="E29" s="536"/>
      <c r="F29" s="537"/>
      <c r="G29" s="106">
        <f>SUM(G26:G28)</f>
        <v>0</v>
      </c>
      <c r="H29" s="152">
        <f>SUM(H26:H28)</f>
        <v>0</v>
      </c>
    </row>
    <row r="30" spans="1:8" ht="24" customHeight="1" x14ac:dyDescent="0.2">
      <c r="A30" s="569" t="s">
        <v>229</v>
      </c>
      <c r="B30" s="570"/>
      <c r="C30" s="570"/>
      <c r="D30" s="570"/>
      <c r="E30" s="570"/>
      <c r="F30" s="570"/>
      <c r="G30" s="570"/>
      <c r="H30" s="571"/>
    </row>
    <row r="31" spans="1:8" s="13" customFormat="1" ht="19.5" customHeight="1" x14ac:dyDescent="0.2">
      <c r="A31" s="151" t="s">
        <v>21</v>
      </c>
      <c r="B31" s="529"/>
      <c r="C31" s="530"/>
      <c r="D31" s="530"/>
      <c r="E31" s="530"/>
      <c r="F31" s="531"/>
      <c r="G31" s="60"/>
      <c r="H31" s="156"/>
    </row>
    <row r="32" spans="1:8" s="13" customFormat="1" ht="19.5" customHeight="1" x14ac:dyDescent="0.2">
      <c r="A32" s="45" t="s">
        <v>22</v>
      </c>
      <c r="B32" s="532"/>
      <c r="C32" s="533"/>
      <c r="D32" s="533"/>
      <c r="E32" s="533"/>
      <c r="F32" s="534"/>
      <c r="G32" s="60"/>
      <c r="H32" s="155"/>
    </row>
    <row r="33" spans="1:8" s="13" customFormat="1" ht="19.5" customHeight="1" x14ac:dyDescent="0.2">
      <c r="A33" s="45" t="s">
        <v>23</v>
      </c>
      <c r="B33" s="532"/>
      <c r="C33" s="533"/>
      <c r="D33" s="533"/>
      <c r="E33" s="533"/>
      <c r="F33" s="534"/>
      <c r="G33" s="60"/>
      <c r="H33" s="155"/>
    </row>
    <row r="34" spans="1:8" s="153" customFormat="1" ht="19.5" customHeight="1" x14ac:dyDescent="0.2">
      <c r="A34" s="535" t="s">
        <v>230</v>
      </c>
      <c r="B34" s="536"/>
      <c r="C34" s="536"/>
      <c r="D34" s="536"/>
      <c r="E34" s="536"/>
      <c r="F34" s="537"/>
      <c r="G34" s="106">
        <f>SUM(G31:G33)</f>
        <v>0</v>
      </c>
      <c r="H34" s="152">
        <f>SUM(H31:H33)</f>
        <v>0</v>
      </c>
    </row>
    <row r="35" spans="1:8" s="153" customFormat="1" ht="19.5" customHeight="1" x14ac:dyDescent="0.2">
      <c r="A35" s="569" t="s">
        <v>520</v>
      </c>
      <c r="B35" s="570"/>
      <c r="C35" s="570"/>
      <c r="D35" s="570"/>
      <c r="E35" s="570"/>
      <c r="F35" s="570"/>
      <c r="G35" s="570"/>
      <c r="H35" s="571"/>
    </row>
    <row r="36" spans="1:8" s="153" customFormat="1" ht="19.5" customHeight="1" x14ac:dyDescent="0.2">
      <c r="A36" s="151" t="s">
        <v>21</v>
      </c>
      <c r="B36" s="529"/>
      <c r="C36" s="530"/>
      <c r="D36" s="530"/>
      <c r="E36" s="530"/>
      <c r="F36" s="531"/>
      <c r="G36" s="60"/>
      <c r="H36" s="156"/>
    </row>
    <row r="37" spans="1:8" s="153" customFormat="1" ht="19.5" customHeight="1" x14ac:dyDescent="0.2">
      <c r="A37" s="45" t="s">
        <v>22</v>
      </c>
      <c r="B37" s="532"/>
      <c r="C37" s="533"/>
      <c r="D37" s="533"/>
      <c r="E37" s="533"/>
      <c r="F37" s="534"/>
      <c r="G37" s="60"/>
      <c r="H37" s="155"/>
    </row>
    <row r="38" spans="1:8" s="153" customFormat="1" ht="19.5" customHeight="1" x14ac:dyDescent="0.2">
      <c r="A38" s="45" t="s">
        <v>23</v>
      </c>
      <c r="B38" s="227"/>
      <c r="C38" s="228"/>
      <c r="D38" s="228"/>
      <c r="E38" s="228"/>
      <c r="F38" s="229"/>
      <c r="G38" s="60"/>
      <c r="H38" s="155"/>
    </row>
    <row r="39" spans="1:8" s="153" customFormat="1" ht="19.5" customHeight="1" x14ac:dyDescent="0.2">
      <c r="A39" s="535" t="s">
        <v>521</v>
      </c>
      <c r="B39" s="536"/>
      <c r="C39" s="536"/>
      <c r="D39" s="536"/>
      <c r="E39" s="536"/>
      <c r="F39" s="537"/>
      <c r="G39" s="106">
        <f>SUM(G36:G38)</f>
        <v>0</v>
      </c>
      <c r="H39" s="152">
        <f>SUM(H36:H38)</f>
        <v>0</v>
      </c>
    </row>
    <row r="40" spans="1:8" ht="39" customHeight="1" x14ac:dyDescent="0.2">
      <c r="A40" s="541" t="s">
        <v>523</v>
      </c>
      <c r="B40" s="542"/>
      <c r="C40" s="542"/>
      <c r="D40" s="542"/>
      <c r="E40" s="542"/>
      <c r="F40" s="542"/>
      <c r="G40" s="154">
        <f>SUM(G19,G24,G29,G34,G39)</f>
        <v>0</v>
      </c>
      <c r="H40" s="214">
        <f>SUM(H19,H24,H29,H34,H39)</f>
        <v>0</v>
      </c>
    </row>
    <row r="41" spans="1:8" ht="15" customHeight="1" x14ac:dyDescent="0.2">
      <c r="A41" s="538"/>
      <c r="B41" s="538"/>
      <c r="C41" s="538"/>
      <c r="D41" s="538"/>
      <c r="E41" s="538"/>
      <c r="F41" s="538"/>
      <c r="G41" s="538"/>
      <c r="H41" s="538"/>
    </row>
  </sheetData>
  <sheetProtection password="F6D5" sheet="1" objects="1" scenarios="1" selectLockedCells="1"/>
  <mergeCells count="46">
    <mergeCell ref="B32:F32"/>
    <mergeCell ref="B33:F33"/>
    <mergeCell ref="A35:H35"/>
    <mergeCell ref="D9:F9"/>
    <mergeCell ref="A19:F19"/>
    <mergeCell ref="A11:H11"/>
    <mergeCell ref="A20:H20"/>
    <mergeCell ref="A13:H13"/>
    <mergeCell ref="E14:F15"/>
    <mergeCell ref="B15:D15"/>
    <mergeCell ref="B14:D14"/>
    <mergeCell ref="B16:D16"/>
    <mergeCell ref="B17:D17"/>
    <mergeCell ref="B18:D18"/>
    <mergeCell ref="B22:F22"/>
    <mergeCell ref="B26:F26"/>
    <mergeCell ref="B31:F31"/>
    <mergeCell ref="B23:F23"/>
    <mergeCell ref="A30:H30"/>
    <mergeCell ref="A25:H25"/>
    <mergeCell ref="B27:F27"/>
    <mergeCell ref="B28:F28"/>
    <mergeCell ref="D1:H1"/>
    <mergeCell ref="A2:H2"/>
    <mergeCell ref="A3:C3"/>
    <mergeCell ref="D3:H3"/>
    <mergeCell ref="C4:F4"/>
    <mergeCell ref="A4:A5"/>
    <mergeCell ref="B4:B5"/>
    <mergeCell ref="D5:F5"/>
    <mergeCell ref="B36:F36"/>
    <mergeCell ref="B37:F37"/>
    <mergeCell ref="A39:F39"/>
    <mergeCell ref="A41:H41"/>
    <mergeCell ref="G4:G5"/>
    <mergeCell ref="H4:H5"/>
    <mergeCell ref="A29:F29"/>
    <mergeCell ref="A34:F34"/>
    <mergeCell ref="A40:F40"/>
    <mergeCell ref="A24:F24"/>
    <mergeCell ref="B21:F21"/>
    <mergeCell ref="D6:F6"/>
    <mergeCell ref="A12:H12"/>
    <mergeCell ref="A10:F10"/>
    <mergeCell ref="D7:F7"/>
    <mergeCell ref="D8:F8"/>
  </mergeCells>
  <phoneticPr fontId="2" type="noConversion"/>
  <pageMargins left="0.43307086614173229" right="0.43307086614173229" top="0.43307086614173229" bottom="0.43307086614173229" header="0.19685039370078741" footer="0.19685039370078741"/>
  <pageSetup paperSize="9" scale="92" orientation="portrait" verticalDpi="300" r:id="rId1"/>
  <headerFooter alignWithMargins="0">
    <oddFooter>&amp;R&amp;8&amp;A</oddFooter>
  </headerFooter>
  <rowBreaks count="1" manualBreakCount="1">
    <brk id="15" max="16383" man="1"/>
  </rowBreaks>
  <colBreaks count="1" manualBreakCount="1">
    <brk id="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P30"/>
  <sheetViews>
    <sheetView view="pageBreakPreview" zoomScaleNormal="100" zoomScaleSheetLayoutView="100" workbookViewId="0">
      <selection activeCell="M7" sqref="M7:N7"/>
    </sheetView>
  </sheetViews>
  <sheetFormatPr defaultColWidth="9.140625" defaultRowHeight="12.75" x14ac:dyDescent="0.2"/>
  <cols>
    <col min="1" max="1" width="2.5703125" style="30" customWidth="1"/>
    <col min="2" max="2" width="26.140625" style="30" customWidth="1"/>
    <col min="3" max="3" width="2.140625" style="30" customWidth="1"/>
    <col min="4" max="4" width="11.5703125" style="30" customWidth="1"/>
    <col min="5" max="5" width="6.42578125" style="30" customWidth="1"/>
    <col min="6" max="6" width="9.7109375" style="30" customWidth="1"/>
    <col min="7" max="7" width="4.7109375" style="30" customWidth="1"/>
    <col min="8" max="8" width="5.28515625" style="30" customWidth="1"/>
    <col min="9" max="9" width="3.42578125" style="30" hidden="1" customWidth="1"/>
    <col min="10" max="10" width="7" style="30" customWidth="1"/>
    <col min="11" max="11" width="3.5703125" style="30" customWidth="1"/>
    <col min="12" max="12" width="11.28515625" style="30" customWidth="1"/>
    <col min="13" max="13" width="3.5703125" style="30" customWidth="1"/>
    <col min="14" max="14" width="14.140625" style="30" customWidth="1"/>
    <col min="15" max="15" width="6.7109375" style="30" customWidth="1"/>
    <col min="16" max="16384" width="9.140625" style="30"/>
  </cols>
  <sheetData>
    <row r="1" spans="1:14" ht="18" customHeight="1" x14ac:dyDescent="0.2">
      <c r="A1" s="269"/>
      <c r="B1" s="269"/>
      <c r="C1" s="269"/>
      <c r="D1" s="269"/>
      <c r="E1" s="269"/>
      <c r="F1" s="269"/>
      <c r="G1" s="269"/>
      <c r="H1" s="269"/>
      <c r="I1" s="270"/>
      <c r="J1" s="269"/>
      <c r="K1" s="269"/>
      <c r="L1" s="269"/>
      <c r="M1" s="269"/>
      <c r="N1" s="271"/>
    </row>
    <row r="2" spans="1:14" ht="22.5" customHeight="1" x14ac:dyDescent="0.2">
      <c r="A2" s="598" t="s">
        <v>232</v>
      </c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600"/>
    </row>
    <row r="3" spans="1:14" ht="22.5" customHeight="1" x14ac:dyDescent="0.2">
      <c r="A3" s="146" t="s">
        <v>243</v>
      </c>
      <c r="B3" s="605" t="s">
        <v>353</v>
      </c>
      <c r="C3" s="606"/>
      <c r="D3" s="606"/>
      <c r="E3" s="606"/>
      <c r="F3" s="607"/>
      <c r="G3" s="601" t="s">
        <v>20</v>
      </c>
      <c r="H3" s="579"/>
      <c r="I3" s="579"/>
      <c r="J3" s="579"/>
      <c r="K3" s="579"/>
      <c r="L3" s="580"/>
      <c r="M3" s="322" t="s">
        <v>289</v>
      </c>
      <c r="N3" s="342"/>
    </row>
    <row r="4" spans="1:14" ht="10.15" customHeight="1" x14ac:dyDescent="0.2">
      <c r="A4" s="44">
        <v>1</v>
      </c>
      <c r="B4" s="392">
        <v>2</v>
      </c>
      <c r="C4" s="602"/>
      <c r="D4" s="602"/>
      <c r="E4" s="602"/>
      <c r="F4" s="422"/>
      <c r="G4" s="392">
        <v>3</v>
      </c>
      <c r="H4" s="602"/>
      <c r="I4" s="602"/>
      <c r="J4" s="602"/>
      <c r="K4" s="602"/>
      <c r="L4" s="422"/>
      <c r="M4" s="603">
        <v>4</v>
      </c>
      <c r="N4" s="604"/>
    </row>
    <row r="5" spans="1:14" ht="22.5" customHeight="1" x14ac:dyDescent="0.2">
      <c r="A5" s="45" t="s">
        <v>21</v>
      </c>
      <c r="B5" s="532"/>
      <c r="C5" s="533"/>
      <c r="D5" s="533"/>
      <c r="E5" s="533"/>
      <c r="F5" s="534"/>
      <c r="G5" s="532"/>
      <c r="H5" s="533"/>
      <c r="I5" s="533"/>
      <c r="J5" s="533"/>
      <c r="K5" s="533"/>
      <c r="L5" s="534"/>
      <c r="M5" s="532"/>
      <c r="N5" s="596"/>
    </row>
    <row r="6" spans="1:14" ht="22.5" customHeight="1" x14ac:dyDescent="0.2">
      <c r="A6" s="45" t="s">
        <v>22</v>
      </c>
      <c r="B6" s="532"/>
      <c r="C6" s="533"/>
      <c r="D6" s="533"/>
      <c r="E6" s="533"/>
      <c r="F6" s="534"/>
      <c r="G6" s="532"/>
      <c r="H6" s="533"/>
      <c r="I6" s="533"/>
      <c r="J6" s="533"/>
      <c r="K6" s="533"/>
      <c r="L6" s="534"/>
      <c r="M6" s="532"/>
      <c r="N6" s="596"/>
    </row>
    <row r="7" spans="1:14" ht="22.5" customHeight="1" x14ac:dyDescent="0.2">
      <c r="A7" s="70" t="s">
        <v>23</v>
      </c>
      <c r="B7" s="590"/>
      <c r="C7" s="591"/>
      <c r="D7" s="591"/>
      <c r="E7" s="591"/>
      <c r="F7" s="592"/>
      <c r="G7" s="590"/>
      <c r="H7" s="591"/>
      <c r="I7" s="591"/>
      <c r="J7" s="591"/>
      <c r="K7" s="591"/>
      <c r="L7" s="592"/>
      <c r="M7" s="532"/>
      <c r="N7" s="596"/>
    </row>
    <row r="8" spans="1:14" ht="28.5" customHeight="1" x14ac:dyDescent="0.2">
      <c r="A8" s="541" t="s">
        <v>231</v>
      </c>
      <c r="B8" s="542"/>
      <c r="C8" s="542"/>
      <c r="D8" s="542"/>
      <c r="E8" s="542"/>
      <c r="F8" s="589"/>
      <c r="G8" s="593">
        <f>G5+G6+G7</f>
        <v>0</v>
      </c>
      <c r="H8" s="594"/>
      <c r="I8" s="594"/>
      <c r="J8" s="594"/>
      <c r="K8" s="594"/>
      <c r="L8" s="595"/>
      <c r="M8" s="593">
        <f>M5+M6+M7</f>
        <v>0</v>
      </c>
      <c r="N8" s="597"/>
    </row>
    <row r="9" spans="1:14" ht="18" customHeight="1" x14ac:dyDescent="0.2">
      <c r="A9" s="174"/>
      <c r="B9" s="174"/>
      <c r="C9" s="174"/>
      <c r="D9" s="174"/>
      <c r="E9" s="174"/>
      <c r="F9" s="174"/>
      <c r="G9" s="174"/>
      <c r="H9" s="174"/>
      <c r="I9" s="175"/>
      <c r="J9" s="174"/>
      <c r="K9" s="174"/>
      <c r="L9" s="174"/>
      <c r="M9" s="174"/>
      <c r="N9" s="174"/>
    </row>
    <row r="10" spans="1:14" ht="25.5" customHeight="1" x14ac:dyDescent="0.2">
      <c r="A10" s="424" t="s">
        <v>233</v>
      </c>
      <c r="B10" s="425"/>
      <c r="C10" s="425"/>
      <c r="D10" s="425"/>
      <c r="E10" s="425"/>
      <c r="F10" s="425"/>
      <c r="G10" s="425"/>
      <c r="H10" s="425"/>
      <c r="I10" s="425"/>
      <c r="J10" s="425"/>
      <c r="K10" s="425"/>
      <c r="L10" s="425"/>
      <c r="M10" s="425"/>
      <c r="N10" s="426"/>
    </row>
    <row r="11" spans="1:14" s="32" customFormat="1" ht="37.5" customHeight="1" x14ac:dyDescent="0.2">
      <c r="A11" s="64" t="s">
        <v>243</v>
      </c>
      <c r="B11" s="230" t="s">
        <v>234</v>
      </c>
      <c r="C11" s="584" t="s">
        <v>27</v>
      </c>
      <c r="D11" s="586"/>
      <c r="E11" s="584" t="s">
        <v>28</v>
      </c>
      <c r="F11" s="586"/>
      <c r="G11" s="584" t="s">
        <v>29</v>
      </c>
      <c r="H11" s="585"/>
      <c r="I11" s="585"/>
      <c r="J11" s="586"/>
      <c r="K11" s="584" t="s">
        <v>20</v>
      </c>
      <c r="L11" s="586"/>
      <c r="M11" s="584" t="s">
        <v>289</v>
      </c>
      <c r="N11" s="631"/>
    </row>
    <row r="12" spans="1:14" s="32" customFormat="1" ht="11.25" customHeight="1" x14ac:dyDescent="0.2">
      <c r="A12" s="66">
        <v>1</v>
      </c>
      <c r="B12" s="226">
        <v>2</v>
      </c>
      <c r="C12" s="581">
        <v>3</v>
      </c>
      <c r="D12" s="583"/>
      <c r="E12" s="581">
        <v>4</v>
      </c>
      <c r="F12" s="583"/>
      <c r="G12" s="581">
        <v>5</v>
      </c>
      <c r="H12" s="582"/>
      <c r="I12" s="582"/>
      <c r="J12" s="583"/>
      <c r="K12" s="581" t="s">
        <v>314</v>
      </c>
      <c r="L12" s="583"/>
      <c r="M12" s="581">
        <v>7</v>
      </c>
      <c r="N12" s="632"/>
    </row>
    <row r="13" spans="1:14" ht="57.75" customHeight="1" x14ac:dyDescent="0.2">
      <c r="A13" s="45" t="s">
        <v>21</v>
      </c>
      <c r="B13" s="69" t="s">
        <v>290</v>
      </c>
      <c r="C13" s="633"/>
      <c r="D13" s="638"/>
      <c r="E13" s="627"/>
      <c r="F13" s="629"/>
      <c r="G13" s="624"/>
      <c r="H13" s="625"/>
      <c r="I13" s="625"/>
      <c r="J13" s="626"/>
      <c r="K13" s="636">
        <f>C13-E13-G13</f>
        <v>0</v>
      </c>
      <c r="L13" s="637"/>
      <c r="M13" s="633"/>
      <c r="N13" s="634"/>
    </row>
    <row r="14" spans="1:14" ht="57.75" customHeight="1" x14ac:dyDescent="0.2">
      <c r="A14" s="45" t="s">
        <v>22</v>
      </c>
      <c r="B14" s="69" t="s">
        <v>235</v>
      </c>
      <c r="C14" s="622"/>
      <c r="D14" s="622"/>
      <c r="E14" s="630"/>
      <c r="F14" s="630"/>
      <c r="G14" s="627"/>
      <c r="H14" s="628"/>
      <c r="I14" s="628"/>
      <c r="J14" s="629"/>
      <c r="K14" s="636">
        <f t="shared" ref="K14:K19" si="0">C14-E14-G14</f>
        <v>0</v>
      </c>
      <c r="L14" s="637"/>
      <c r="M14" s="622"/>
      <c r="N14" s="635"/>
    </row>
    <row r="15" spans="1:14" ht="81.75" customHeight="1" x14ac:dyDescent="0.2">
      <c r="A15" s="45" t="s">
        <v>23</v>
      </c>
      <c r="B15" s="69" t="s">
        <v>457</v>
      </c>
      <c r="C15" s="622"/>
      <c r="D15" s="622"/>
      <c r="E15" s="623"/>
      <c r="F15" s="623"/>
      <c r="G15" s="624"/>
      <c r="H15" s="625"/>
      <c r="I15" s="625"/>
      <c r="J15" s="626"/>
      <c r="K15" s="636">
        <f t="shared" si="0"/>
        <v>0</v>
      </c>
      <c r="L15" s="637"/>
      <c r="M15" s="622"/>
      <c r="N15" s="635"/>
    </row>
    <row r="16" spans="1:14" ht="57" customHeight="1" x14ac:dyDescent="0.2">
      <c r="A16" s="45" t="s">
        <v>30</v>
      </c>
      <c r="B16" s="69" t="s">
        <v>458</v>
      </c>
      <c r="C16" s="622"/>
      <c r="D16" s="622"/>
      <c r="E16" s="627"/>
      <c r="F16" s="629"/>
      <c r="G16" s="624"/>
      <c r="H16" s="625"/>
      <c r="I16" s="625"/>
      <c r="J16" s="626"/>
      <c r="K16" s="636">
        <f t="shared" si="0"/>
        <v>0</v>
      </c>
      <c r="L16" s="637"/>
      <c r="M16" s="622"/>
      <c r="N16" s="635"/>
    </row>
    <row r="17" spans="1:16" ht="68.25" customHeight="1" x14ac:dyDescent="0.2">
      <c r="A17" s="45" t="s">
        <v>31</v>
      </c>
      <c r="B17" s="69" t="s">
        <v>292</v>
      </c>
      <c r="C17" s="622"/>
      <c r="D17" s="622"/>
      <c r="E17" s="627"/>
      <c r="F17" s="629"/>
      <c r="G17" s="624"/>
      <c r="H17" s="625"/>
      <c r="I17" s="625"/>
      <c r="J17" s="626"/>
      <c r="K17" s="636">
        <f t="shared" si="0"/>
        <v>0</v>
      </c>
      <c r="L17" s="637"/>
      <c r="M17" s="622"/>
      <c r="N17" s="635"/>
    </row>
    <row r="18" spans="1:16" ht="58.5" customHeight="1" x14ac:dyDescent="0.2">
      <c r="A18" s="45" t="s">
        <v>32</v>
      </c>
      <c r="B18" s="69" t="s">
        <v>293</v>
      </c>
      <c r="C18" s="622"/>
      <c r="D18" s="622"/>
      <c r="E18" s="623"/>
      <c r="F18" s="623"/>
      <c r="G18" s="627"/>
      <c r="H18" s="628"/>
      <c r="I18" s="628"/>
      <c r="J18" s="629"/>
      <c r="K18" s="636">
        <f t="shared" si="0"/>
        <v>0</v>
      </c>
      <c r="L18" s="637"/>
      <c r="M18" s="622"/>
      <c r="N18" s="635"/>
    </row>
    <row r="19" spans="1:16" ht="57.75" customHeight="1" x14ac:dyDescent="0.2">
      <c r="A19" s="45" t="s">
        <v>33</v>
      </c>
      <c r="B19" s="69" t="s">
        <v>459</v>
      </c>
      <c r="C19" s="622"/>
      <c r="D19" s="622"/>
      <c r="E19" s="623"/>
      <c r="F19" s="623"/>
      <c r="G19" s="627"/>
      <c r="H19" s="628"/>
      <c r="I19" s="628"/>
      <c r="J19" s="629"/>
      <c r="K19" s="636">
        <f t="shared" si="0"/>
        <v>0</v>
      </c>
      <c r="L19" s="637"/>
      <c r="M19" s="622"/>
      <c r="N19" s="635"/>
    </row>
    <row r="20" spans="1:16" ht="57.75" customHeight="1" x14ac:dyDescent="0.2">
      <c r="A20" s="70" t="s">
        <v>34</v>
      </c>
      <c r="B20" s="71" t="s">
        <v>236</v>
      </c>
      <c r="C20" s="622"/>
      <c r="D20" s="622"/>
      <c r="E20" s="642"/>
      <c r="F20" s="643"/>
      <c r="G20" s="639"/>
      <c r="H20" s="640"/>
      <c r="I20" s="640"/>
      <c r="J20" s="641"/>
      <c r="K20" s="636">
        <f t="shared" ref="K20" si="1">C20-E20-G20</f>
        <v>0</v>
      </c>
      <c r="L20" s="637"/>
      <c r="M20" s="651"/>
      <c r="N20" s="652"/>
      <c r="P20" s="72"/>
    </row>
    <row r="21" spans="1:16" ht="30" customHeight="1" x14ac:dyDescent="0.2">
      <c r="A21" s="541" t="s">
        <v>291</v>
      </c>
      <c r="B21" s="649"/>
      <c r="C21" s="649"/>
      <c r="D21" s="649"/>
      <c r="E21" s="649"/>
      <c r="F21" s="649"/>
      <c r="G21" s="649"/>
      <c r="H21" s="649"/>
      <c r="I21" s="649"/>
      <c r="J21" s="650"/>
      <c r="K21" s="647">
        <f>SUM(K13:L20)</f>
        <v>0</v>
      </c>
      <c r="L21" s="648"/>
      <c r="M21" s="645">
        <f>SUM(M13:N20)</f>
        <v>0</v>
      </c>
      <c r="N21" s="646"/>
    </row>
    <row r="22" spans="1:16" x14ac:dyDescent="0.2">
      <c r="A22" s="538"/>
      <c r="B22" s="538"/>
      <c r="C22" s="538"/>
      <c r="D22" s="538"/>
      <c r="E22" s="538"/>
      <c r="F22" s="538"/>
      <c r="G22" s="538"/>
      <c r="H22" s="538"/>
      <c r="I22" s="538"/>
      <c r="J22" s="538"/>
      <c r="K22" s="538"/>
      <c r="L22" s="538"/>
      <c r="M22" s="644"/>
      <c r="N22" s="99"/>
    </row>
    <row r="23" spans="1:16" ht="26.25" customHeight="1" x14ac:dyDescent="0.2">
      <c r="A23" s="556" t="s">
        <v>399</v>
      </c>
      <c r="B23" s="557"/>
      <c r="C23" s="557"/>
      <c r="D23" s="557"/>
      <c r="E23" s="557"/>
      <c r="F23" s="557"/>
      <c r="G23" s="557"/>
      <c r="H23" s="557"/>
      <c r="I23" s="557"/>
      <c r="J23" s="557"/>
      <c r="K23" s="557"/>
      <c r="L23" s="557"/>
      <c r="M23" s="557"/>
      <c r="N23" s="558"/>
    </row>
    <row r="24" spans="1:16" s="32" customFormat="1" ht="19.5" customHeight="1" x14ac:dyDescent="0.2">
      <c r="A24" s="655" t="s">
        <v>243</v>
      </c>
      <c r="B24" s="657" t="s">
        <v>237</v>
      </c>
      <c r="C24" s="658"/>
      <c r="D24" s="601" t="s">
        <v>42</v>
      </c>
      <c r="E24" s="579"/>
      <c r="F24" s="579"/>
      <c r="G24" s="580"/>
      <c r="H24" s="601" t="s">
        <v>20</v>
      </c>
      <c r="I24" s="579"/>
      <c r="J24" s="579"/>
      <c r="K24" s="580"/>
      <c r="L24" s="653" t="s">
        <v>393</v>
      </c>
      <c r="M24" s="653"/>
      <c r="N24" s="654"/>
    </row>
    <row r="25" spans="1:16" s="32" customFormat="1" ht="15" customHeight="1" x14ac:dyDescent="0.2">
      <c r="A25" s="656"/>
      <c r="B25" s="659"/>
      <c r="C25" s="660"/>
      <c r="D25" s="605"/>
      <c r="E25" s="606"/>
      <c r="F25" s="606"/>
      <c r="G25" s="607"/>
      <c r="H25" s="605"/>
      <c r="I25" s="606"/>
      <c r="J25" s="606"/>
      <c r="K25" s="607"/>
      <c r="L25" s="487" t="s">
        <v>394</v>
      </c>
      <c r="M25" s="487"/>
      <c r="N25" s="68" t="s">
        <v>395</v>
      </c>
    </row>
    <row r="26" spans="1:16" s="32" customFormat="1" ht="12" customHeight="1" x14ac:dyDescent="0.2">
      <c r="A26" s="66">
        <v>1</v>
      </c>
      <c r="B26" s="430">
        <v>2</v>
      </c>
      <c r="C26" s="430"/>
      <c r="D26" s="543">
        <v>3</v>
      </c>
      <c r="E26" s="544"/>
      <c r="F26" s="544"/>
      <c r="G26" s="545"/>
      <c r="H26" s="543">
        <v>4</v>
      </c>
      <c r="I26" s="544"/>
      <c r="J26" s="544"/>
      <c r="K26" s="545"/>
      <c r="L26" s="543">
        <v>5</v>
      </c>
      <c r="M26" s="545"/>
      <c r="N26" s="202">
        <v>6</v>
      </c>
    </row>
    <row r="27" spans="1:16" s="13" customFormat="1" ht="21" customHeight="1" x14ac:dyDescent="0.2">
      <c r="A27" s="45" t="s">
        <v>21</v>
      </c>
      <c r="B27" s="396"/>
      <c r="C27" s="396"/>
      <c r="D27" s="608"/>
      <c r="E27" s="609"/>
      <c r="F27" s="609"/>
      <c r="G27" s="610"/>
      <c r="H27" s="552"/>
      <c r="I27" s="553"/>
      <c r="J27" s="553"/>
      <c r="K27" s="554"/>
      <c r="L27" s="552"/>
      <c r="M27" s="554"/>
      <c r="N27" s="204"/>
    </row>
    <row r="28" spans="1:16" s="13" customFormat="1" ht="21" customHeight="1" x14ac:dyDescent="0.2">
      <c r="A28" s="45" t="s">
        <v>22</v>
      </c>
      <c r="B28" s="396"/>
      <c r="C28" s="396"/>
      <c r="D28" s="608"/>
      <c r="E28" s="609"/>
      <c r="F28" s="609"/>
      <c r="G28" s="610"/>
      <c r="H28" s="552"/>
      <c r="I28" s="553"/>
      <c r="J28" s="553"/>
      <c r="K28" s="554"/>
      <c r="L28" s="552"/>
      <c r="M28" s="554"/>
      <c r="N28" s="204"/>
    </row>
    <row r="29" spans="1:16" s="13" customFormat="1" ht="21" customHeight="1" x14ac:dyDescent="0.2">
      <c r="A29" s="70" t="s">
        <v>23</v>
      </c>
      <c r="B29" s="620"/>
      <c r="C29" s="620"/>
      <c r="D29" s="617"/>
      <c r="E29" s="618"/>
      <c r="F29" s="618"/>
      <c r="G29" s="619"/>
      <c r="H29" s="612"/>
      <c r="I29" s="621"/>
      <c r="J29" s="621"/>
      <c r="K29" s="613"/>
      <c r="L29" s="612"/>
      <c r="M29" s="613"/>
      <c r="N29" s="205"/>
    </row>
    <row r="30" spans="1:16" ht="27.75" customHeight="1" x14ac:dyDescent="0.2">
      <c r="A30" s="611" t="s">
        <v>647</v>
      </c>
      <c r="B30" s="542"/>
      <c r="C30" s="542"/>
      <c r="D30" s="542"/>
      <c r="E30" s="542"/>
      <c r="F30" s="542"/>
      <c r="G30" s="589"/>
      <c r="H30" s="614">
        <f>SUM(H27:K29)</f>
        <v>0</v>
      </c>
      <c r="I30" s="616"/>
      <c r="J30" s="616"/>
      <c r="K30" s="615"/>
      <c r="L30" s="614">
        <f>SUM(L27:M29)</f>
        <v>0</v>
      </c>
      <c r="M30" s="615"/>
      <c r="N30" s="206">
        <f>SUM(N27:N29)</f>
        <v>0</v>
      </c>
    </row>
  </sheetData>
  <sheetProtection password="F6D5" sheet="1" objects="1" scenarios="1" selectLockedCells="1"/>
  <mergeCells count="100">
    <mergeCell ref="M17:N17"/>
    <mergeCell ref="M18:N18"/>
    <mergeCell ref="E11:F11"/>
    <mergeCell ref="K20:L20"/>
    <mergeCell ref="K19:L19"/>
    <mergeCell ref="M15:N15"/>
    <mergeCell ref="K17:L17"/>
    <mergeCell ref="M19:N19"/>
    <mergeCell ref="K18:L18"/>
    <mergeCell ref="K11:L11"/>
    <mergeCell ref="K16:L16"/>
    <mergeCell ref="E15:F15"/>
    <mergeCell ref="E19:F19"/>
    <mergeCell ref="M16:N16"/>
    <mergeCell ref="K15:L15"/>
    <mergeCell ref="C19:D19"/>
    <mergeCell ref="G20:J20"/>
    <mergeCell ref="D27:G27"/>
    <mergeCell ref="D26:G26"/>
    <mergeCell ref="G19:J19"/>
    <mergeCell ref="C20:D20"/>
    <mergeCell ref="E20:F20"/>
    <mergeCell ref="A23:N23"/>
    <mergeCell ref="A22:M22"/>
    <mergeCell ref="M21:N21"/>
    <mergeCell ref="K21:L21"/>
    <mergeCell ref="A21:J21"/>
    <mergeCell ref="M20:N20"/>
    <mergeCell ref="L24:N24"/>
    <mergeCell ref="A24:A25"/>
    <mergeCell ref="B24:C25"/>
    <mergeCell ref="A10:N10"/>
    <mergeCell ref="M11:N11"/>
    <mergeCell ref="M12:N12"/>
    <mergeCell ref="M13:N13"/>
    <mergeCell ref="M14:N14"/>
    <mergeCell ref="G11:J11"/>
    <mergeCell ref="C11:D11"/>
    <mergeCell ref="K14:L14"/>
    <mergeCell ref="C12:D12"/>
    <mergeCell ref="E12:F12"/>
    <mergeCell ref="K12:L12"/>
    <mergeCell ref="G13:J13"/>
    <mergeCell ref="G12:J12"/>
    <mergeCell ref="E13:F13"/>
    <mergeCell ref="K13:L13"/>
    <mergeCell ref="C13:D13"/>
    <mergeCell ref="C18:D18"/>
    <mergeCell ref="E18:F18"/>
    <mergeCell ref="G15:J15"/>
    <mergeCell ref="G16:J16"/>
    <mergeCell ref="G14:J14"/>
    <mergeCell ref="C15:D15"/>
    <mergeCell ref="C17:D17"/>
    <mergeCell ref="E17:F17"/>
    <mergeCell ref="G17:J17"/>
    <mergeCell ref="G18:J18"/>
    <mergeCell ref="E16:F16"/>
    <mergeCell ref="E14:F14"/>
    <mergeCell ref="C16:D16"/>
    <mergeCell ref="C14:D14"/>
    <mergeCell ref="A30:G30"/>
    <mergeCell ref="H26:K26"/>
    <mergeCell ref="H27:K27"/>
    <mergeCell ref="L29:M29"/>
    <mergeCell ref="B27:C27"/>
    <mergeCell ref="L30:M30"/>
    <mergeCell ref="L28:M28"/>
    <mergeCell ref="H30:K30"/>
    <mergeCell ref="D29:G29"/>
    <mergeCell ref="B26:C26"/>
    <mergeCell ref="B28:C28"/>
    <mergeCell ref="B29:C29"/>
    <mergeCell ref="H29:K29"/>
    <mergeCell ref="D24:G25"/>
    <mergeCell ref="L26:M26"/>
    <mergeCell ref="D28:G28"/>
    <mergeCell ref="L27:M27"/>
    <mergeCell ref="H28:K28"/>
    <mergeCell ref="H24:K25"/>
    <mergeCell ref="L25:M25"/>
    <mergeCell ref="A2:N2"/>
    <mergeCell ref="G3:L3"/>
    <mergeCell ref="G4:L4"/>
    <mergeCell ref="G5:L5"/>
    <mergeCell ref="G6:L6"/>
    <mergeCell ref="B4:F4"/>
    <mergeCell ref="B5:F5"/>
    <mergeCell ref="B6:F6"/>
    <mergeCell ref="M3:N3"/>
    <mergeCell ref="M4:N4"/>
    <mergeCell ref="M5:N5"/>
    <mergeCell ref="M6:N6"/>
    <mergeCell ref="B3:F3"/>
    <mergeCell ref="A8:F8"/>
    <mergeCell ref="G7:L7"/>
    <mergeCell ref="G8:L8"/>
    <mergeCell ref="B7:F7"/>
    <mergeCell ref="M7:N7"/>
    <mergeCell ref="M8:N8"/>
  </mergeCells>
  <phoneticPr fontId="0" type="noConversion"/>
  <pageMargins left="0.43307086614173229" right="0.43307086614173229" top="0.43307086614173229" bottom="0.43307086614173229" header="0.19685039370078741" footer="0.19685039370078741"/>
  <pageSetup paperSize="9" scale="83" orientation="portrait" verticalDpi="300" r:id="rId1"/>
  <headerFooter alignWithMargins="0"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D41"/>
  <sheetViews>
    <sheetView view="pageBreakPreview" zoomScaleNormal="100" zoomScaleSheetLayoutView="100" workbookViewId="0">
      <selection activeCell="D8" sqref="D8"/>
    </sheetView>
  </sheetViews>
  <sheetFormatPr defaultColWidth="9.140625" defaultRowHeight="12.75" x14ac:dyDescent="0.2"/>
  <cols>
    <col min="1" max="1" width="2.5703125" style="99" customWidth="1"/>
    <col min="2" max="2" width="58.85546875" style="89" customWidth="1"/>
    <col min="3" max="3" width="19.140625" style="89" customWidth="1"/>
    <col min="4" max="4" width="22.28515625" style="89" customWidth="1"/>
    <col min="5" max="16384" width="9.140625" style="89"/>
  </cols>
  <sheetData>
    <row r="1" spans="1:4" s="88" customFormat="1" ht="15" customHeight="1" x14ac:dyDescent="0.2">
      <c r="A1" s="661"/>
      <c r="B1" s="661"/>
      <c r="C1" s="661"/>
      <c r="D1" s="661"/>
    </row>
    <row r="2" spans="1:4" ht="27" customHeight="1" x14ac:dyDescent="0.2">
      <c r="A2" s="662" t="s">
        <v>524</v>
      </c>
      <c r="B2" s="663"/>
      <c r="C2" s="254" t="s">
        <v>20</v>
      </c>
      <c r="D2" s="255" t="s">
        <v>283</v>
      </c>
    </row>
    <row r="3" spans="1:4" ht="34.5" customHeight="1" x14ac:dyDescent="0.2">
      <c r="A3" s="664"/>
      <c r="B3" s="665"/>
      <c r="C3" s="253">
        <f>'STR. 2'!G31+'STR. 3'!G13+'STR. 5'!G10+'STR. 5'!G40+'STR. 6'!G8+'STR. 6'!K21+'STR. 6'!H30</f>
        <v>0</v>
      </c>
      <c r="D3" s="252">
        <f>'STR. 2'!H31+'STR. 3'!I13+'STR. 5'!H10+'STR. 5'!H40+'STR. 6'!M8+'STR. 6'!M21+'STR. 6'!L30</f>
        <v>0</v>
      </c>
    </row>
    <row r="4" spans="1:4" ht="11.25" customHeight="1" x14ac:dyDescent="0.2">
      <c r="A4" s="668"/>
      <c r="B4" s="668"/>
      <c r="C4" s="668"/>
      <c r="D4" s="668"/>
    </row>
    <row r="5" spans="1:4" s="90" customFormat="1" ht="21" customHeight="1" x14ac:dyDescent="0.2">
      <c r="A5" s="671" t="s">
        <v>251</v>
      </c>
      <c r="B5" s="672"/>
      <c r="C5" s="672"/>
      <c r="D5" s="673"/>
    </row>
    <row r="6" spans="1:4" s="91" customFormat="1" ht="25.5" customHeight="1" x14ac:dyDescent="0.2">
      <c r="A6" s="42" t="s">
        <v>243</v>
      </c>
      <c r="B6" s="670" t="s">
        <v>38</v>
      </c>
      <c r="C6" s="670"/>
      <c r="D6" s="231" t="s">
        <v>294</v>
      </c>
    </row>
    <row r="7" spans="1:4" s="92" customFormat="1" ht="11.25" customHeight="1" x14ac:dyDescent="0.2">
      <c r="A7" s="44">
        <v>1</v>
      </c>
      <c r="B7" s="339">
        <v>2</v>
      </c>
      <c r="C7" s="339"/>
      <c r="D7" s="63">
        <v>3</v>
      </c>
    </row>
    <row r="8" spans="1:4" s="94" customFormat="1" ht="25.5" customHeight="1" x14ac:dyDescent="0.2">
      <c r="A8" s="93" t="s">
        <v>21</v>
      </c>
      <c r="B8" s="666" t="s">
        <v>252</v>
      </c>
      <c r="C8" s="666"/>
      <c r="D8" s="74"/>
    </row>
    <row r="9" spans="1:4" s="94" customFormat="1" ht="25.5" customHeight="1" x14ac:dyDescent="0.2">
      <c r="A9" s="93" t="s">
        <v>22</v>
      </c>
      <c r="B9" s="666" t="s">
        <v>397</v>
      </c>
      <c r="C9" s="666"/>
      <c r="D9" s="74"/>
    </row>
    <row r="10" spans="1:4" s="94" customFormat="1" ht="25.5" customHeight="1" x14ac:dyDescent="0.2">
      <c r="A10" s="93" t="s">
        <v>23</v>
      </c>
      <c r="B10" s="666" t="s">
        <v>39</v>
      </c>
      <c r="C10" s="666"/>
      <c r="D10" s="74"/>
    </row>
    <row r="11" spans="1:4" s="94" customFormat="1" ht="25.5" customHeight="1" x14ac:dyDescent="0.2">
      <c r="A11" s="93" t="s">
        <v>30</v>
      </c>
      <c r="B11" s="667" t="s">
        <v>295</v>
      </c>
      <c r="C11" s="667"/>
      <c r="D11" s="74"/>
    </row>
    <row r="12" spans="1:4" s="94" customFormat="1" ht="25.5" customHeight="1" x14ac:dyDescent="0.2">
      <c r="A12" s="93" t="s">
        <v>31</v>
      </c>
      <c r="B12" s="666" t="s">
        <v>253</v>
      </c>
      <c r="C12" s="666"/>
      <c r="D12" s="74"/>
    </row>
    <row r="13" spans="1:4" s="94" customFormat="1" ht="25.5" customHeight="1" x14ac:dyDescent="0.2">
      <c r="A13" s="95" t="s">
        <v>32</v>
      </c>
      <c r="B13" s="674" t="s">
        <v>648</v>
      </c>
      <c r="C13" s="674"/>
      <c r="D13" s="100"/>
    </row>
    <row r="14" spans="1:4" ht="11.25" customHeight="1" x14ac:dyDescent="0.2">
      <c r="A14" s="668"/>
      <c r="B14" s="668"/>
      <c r="C14" s="668"/>
      <c r="D14" s="668"/>
    </row>
    <row r="15" spans="1:4" s="96" customFormat="1" ht="21" customHeight="1" x14ac:dyDescent="0.2">
      <c r="A15" s="691" t="s">
        <v>255</v>
      </c>
      <c r="B15" s="692"/>
      <c r="C15" s="692"/>
      <c r="D15" s="693"/>
    </row>
    <row r="16" spans="1:4" ht="18.75" customHeight="1" x14ac:dyDescent="0.2">
      <c r="A16" s="694"/>
      <c r="B16" s="695"/>
      <c r="C16" s="695"/>
      <c r="D16" s="696"/>
    </row>
    <row r="17" spans="1:4" ht="18.75" customHeight="1" x14ac:dyDescent="0.2">
      <c r="A17" s="675"/>
      <c r="B17" s="676"/>
      <c r="C17" s="676"/>
      <c r="D17" s="677"/>
    </row>
    <row r="18" spans="1:4" ht="18.75" customHeight="1" x14ac:dyDescent="0.2">
      <c r="A18" s="675"/>
      <c r="B18" s="676"/>
      <c r="C18" s="676"/>
      <c r="D18" s="677"/>
    </row>
    <row r="19" spans="1:4" ht="18.75" customHeight="1" x14ac:dyDescent="0.2">
      <c r="A19" s="675"/>
      <c r="B19" s="676"/>
      <c r="C19" s="676"/>
      <c r="D19" s="677"/>
    </row>
    <row r="20" spans="1:4" ht="18.75" customHeight="1" x14ac:dyDescent="0.2">
      <c r="A20" s="675"/>
      <c r="B20" s="676"/>
      <c r="C20" s="676"/>
      <c r="D20" s="677"/>
    </row>
    <row r="21" spans="1:4" ht="18.75" customHeight="1" x14ac:dyDescent="0.2">
      <c r="A21" s="675"/>
      <c r="B21" s="676"/>
      <c r="C21" s="676"/>
      <c r="D21" s="677"/>
    </row>
    <row r="22" spans="1:4" ht="18.75" customHeight="1" x14ac:dyDescent="0.2">
      <c r="A22" s="675"/>
      <c r="B22" s="676"/>
      <c r="C22" s="676"/>
      <c r="D22" s="677"/>
    </row>
    <row r="23" spans="1:4" ht="18.75" customHeight="1" x14ac:dyDescent="0.2">
      <c r="A23" s="675"/>
      <c r="B23" s="676"/>
      <c r="C23" s="676"/>
      <c r="D23" s="677"/>
    </row>
    <row r="24" spans="1:4" ht="18.75" customHeight="1" x14ac:dyDescent="0.2">
      <c r="A24" s="675"/>
      <c r="B24" s="676"/>
      <c r="C24" s="676"/>
      <c r="D24" s="677"/>
    </row>
    <row r="25" spans="1:4" ht="18.75" customHeight="1" x14ac:dyDescent="0.2">
      <c r="A25" s="678"/>
      <c r="B25" s="679"/>
      <c r="C25" s="679"/>
      <c r="D25" s="680"/>
    </row>
    <row r="26" spans="1:4" ht="11.25" customHeight="1" x14ac:dyDescent="0.2">
      <c r="A26" s="668"/>
      <c r="B26" s="668"/>
      <c r="C26" s="668"/>
      <c r="D26" s="668"/>
    </row>
    <row r="27" spans="1:4" s="90" customFormat="1" ht="21" customHeight="1" x14ac:dyDescent="0.2">
      <c r="A27" s="691" t="s">
        <v>254</v>
      </c>
      <c r="B27" s="692"/>
      <c r="C27" s="692"/>
      <c r="D27" s="693"/>
    </row>
    <row r="28" spans="1:4" ht="18.75" customHeight="1" x14ac:dyDescent="0.2">
      <c r="A28" s="682"/>
      <c r="B28" s="683"/>
      <c r="C28" s="683"/>
      <c r="D28" s="684"/>
    </row>
    <row r="29" spans="1:4" ht="18.75" customHeight="1" x14ac:dyDescent="0.2">
      <c r="A29" s="685"/>
      <c r="B29" s="686"/>
      <c r="C29" s="686"/>
      <c r="D29" s="687"/>
    </row>
    <row r="30" spans="1:4" ht="18.75" customHeight="1" x14ac:dyDescent="0.2">
      <c r="A30" s="685"/>
      <c r="B30" s="686"/>
      <c r="C30" s="686"/>
      <c r="D30" s="687"/>
    </row>
    <row r="31" spans="1:4" ht="18.75" customHeight="1" x14ac:dyDescent="0.2">
      <c r="A31" s="685"/>
      <c r="B31" s="686"/>
      <c r="C31" s="686"/>
      <c r="D31" s="687"/>
    </row>
    <row r="32" spans="1:4" ht="18.75" customHeight="1" x14ac:dyDescent="0.2">
      <c r="A32" s="685"/>
      <c r="B32" s="686"/>
      <c r="C32" s="686"/>
      <c r="D32" s="687"/>
    </row>
    <row r="33" spans="1:4" ht="18.75" customHeight="1" x14ac:dyDescent="0.2">
      <c r="A33" s="688"/>
      <c r="B33" s="689"/>
      <c r="C33" s="689"/>
      <c r="D33" s="690"/>
    </row>
    <row r="34" spans="1:4" ht="21" customHeight="1" x14ac:dyDescent="0.2">
      <c r="A34" s="681" t="s">
        <v>40</v>
      </c>
      <c r="B34" s="681"/>
      <c r="C34" s="681"/>
      <c r="D34" s="681"/>
    </row>
    <row r="35" spans="1:4" ht="36.75" customHeight="1" x14ac:dyDescent="0.2">
      <c r="A35" s="177"/>
      <c r="B35" s="178"/>
      <c r="C35" s="178"/>
      <c r="D35" s="178"/>
    </row>
    <row r="36" spans="1:4" x14ac:dyDescent="0.2">
      <c r="A36" s="178"/>
      <c r="B36" s="215" t="s">
        <v>460</v>
      </c>
      <c r="C36" s="221" t="s">
        <v>461</v>
      </c>
      <c r="D36" s="165"/>
    </row>
    <row r="37" spans="1:4" ht="18.75" customHeight="1" x14ac:dyDescent="0.2">
      <c r="A37" s="177"/>
      <c r="B37" s="669"/>
      <c r="C37" s="669"/>
      <c r="D37" s="669"/>
    </row>
    <row r="38" spans="1:4" x14ac:dyDescent="0.2">
      <c r="A38" s="97"/>
      <c r="B38" s="98"/>
      <c r="C38" s="98"/>
      <c r="D38" s="98"/>
    </row>
    <row r="39" spans="1:4" x14ac:dyDescent="0.2">
      <c r="A39" s="97"/>
      <c r="B39" s="98"/>
      <c r="C39" s="98"/>
      <c r="D39" s="98"/>
    </row>
    <row r="40" spans="1:4" x14ac:dyDescent="0.2">
      <c r="A40" s="97"/>
      <c r="B40" s="98"/>
      <c r="C40" s="98"/>
      <c r="D40" s="98"/>
    </row>
    <row r="41" spans="1:4" x14ac:dyDescent="0.2">
      <c r="A41" s="97"/>
      <c r="B41" s="98"/>
      <c r="C41" s="98"/>
      <c r="D41" s="98"/>
    </row>
  </sheetData>
  <sheetProtection password="F6D5" sheet="1" objects="1" scenarios="1" selectLockedCells="1"/>
  <mergeCells count="34">
    <mergeCell ref="A29:D29"/>
    <mergeCell ref="A30:D30"/>
    <mergeCell ref="A31:D31"/>
    <mergeCell ref="A18:D18"/>
    <mergeCell ref="A15:D15"/>
    <mergeCell ref="A27:D27"/>
    <mergeCell ref="A16:D16"/>
    <mergeCell ref="A17:D17"/>
    <mergeCell ref="A20:D20"/>
    <mergeCell ref="A21:D21"/>
    <mergeCell ref="A22:D22"/>
    <mergeCell ref="A23:D23"/>
    <mergeCell ref="B37:D37"/>
    <mergeCell ref="B6:C6"/>
    <mergeCell ref="B7:C7"/>
    <mergeCell ref="A5:D5"/>
    <mergeCell ref="B8:C8"/>
    <mergeCell ref="B9:C9"/>
    <mergeCell ref="B13:C13"/>
    <mergeCell ref="A19:D19"/>
    <mergeCell ref="A24:D24"/>
    <mergeCell ref="A25:D25"/>
    <mergeCell ref="A34:D34"/>
    <mergeCell ref="A14:D14"/>
    <mergeCell ref="A28:D28"/>
    <mergeCell ref="A32:D32"/>
    <mergeCell ref="A33:D33"/>
    <mergeCell ref="A26:D26"/>
    <mergeCell ref="A1:D1"/>
    <mergeCell ref="A2:B3"/>
    <mergeCell ref="B10:C10"/>
    <mergeCell ref="B11:C11"/>
    <mergeCell ref="B12:C12"/>
    <mergeCell ref="A4:D4"/>
  </mergeCells>
  <phoneticPr fontId="2" type="noConversion"/>
  <pageMargins left="0.43307086614173229" right="0.43307086614173229" top="0.43307086614173229" bottom="0.43307086614173229" header="0.19685039370078741" footer="0.19685039370078741"/>
  <pageSetup paperSize="9" scale="93" orientation="portrait" verticalDpi="300" r:id="rId1"/>
  <headerFooter alignWithMargins="0"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5"/>
  <sheetViews>
    <sheetView view="pageBreakPreview" zoomScaleNormal="100" zoomScaleSheetLayoutView="100" workbookViewId="0">
      <selection activeCell="B8" sqref="B8"/>
    </sheetView>
  </sheetViews>
  <sheetFormatPr defaultColWidth="9.140625" defaultRowHeight="12.75" x14ac:dyDescent="0.2"/>
  <cols>
    <col min="1" max="1" width="6" style="30" customWidth="1"/>
    <col min="2" max="2" width="9" style="30" customWidth="1"/>
    <col min="3" max="3" width="7.7109375" style="30" customWidth="1"/>
    <col min="4" max="4" width="6" style="30" hidden="1" customWidth="1"/>
    <col min="5" max="5" width="8" style="30" customWidth="1"/>
    <col min="6" max="6" width="15.7109375" style="30" customWidth="1"/>
    <col min="7" max="7" width="12" style="30" customWidth="1"/>
    <col min="8" max="8" width="11.42578125" style="30" hidden="1" customWidth="1"/>
    <col min="9" max="9" width="15.7109375" style="30" customWidth="1"/>
    <col min="10" max="10" width="11.5703125" style="30" customWidth="1"/>
    <col min="11" max="11" width="19.7109375" style="30" customWidth="1"/>
    <col min="12" max="12" width="6.7109375" style="30" customWidth="1"/>
    <col min="13" max="16384" width="9.140625" style="30"/>
  </cols>
  <sheetData>
    <row r="1" spans="1:11" ht="28.5" customHeight="1" x14ac:dyDescent="0.2">
      <c r="A1" s="166"/>
      <c r="B1" s="166"/>
      <c r="C1" s="166"/>
      <c r="D1" s="166"/>
      <c r="E1" s="166"/>
      <c r="F1" s="166"/>
      <c r="G1" s="166"/>
      <c r="H1" s="166"/>
      <c r="I1" s="700" t="s">
        <v>298</v>
      </c>
      <c r="J1" s="701"/>
      <c r="K1" s="701"/>
    </row>
    <row r="2" spans="1:11" ht="25.5" customHeight="1" x14ac:dyDescent="0.2">
      <c r="A2" s="671" t="s">
        <v>525</v>
      </c>
      <c r="B2" s="672"/>
      <c r="C2" s="672"/>
      <c r="D2" s="672"/>
      <c r="E2" s="672"/>
      <c r="F2" s="672"/>
      <c r="G2" s="672"/>
      <c r="H2" s="672"/>
      <c r="I2" s="672"/>
      <c r="J2" s="672"/>
      <c r="K2" s="673"/>
    </row>
    <row r="3" spans="1:11" ht="24" customHeight="1" x14ac:dyDescent="0.2">
      <c r="A3" s="704" t="s">
        <v>220</v>
      </c>
      <c r="B3" s="705"/>
      <c r="C3" s="705"/>
      <c r="D3" s="705"/>
      <c r="E3" s="705"/>
      <c r="F3" s="705"/>
      <c r="G3" s="705"/>
      <c r="H3" s="705"/>
      <c r="I3" s="705"/>
      <c r="J3" s="705"/>
      <c r="K3" s="706"/>
    </row>
    <row r="4" spans="1:11" s="32" customFormat="1" ht="21" customHeight="1" x14ac:dyDescent="0.2">
      <c r="A4" s="713" t="s">
        <v>35</v>
      </c>
      <c r="B4" s="717" t="s">
        <v>36</v>
      </c>
      <c r="C4" s="717"/>
      <c r="D4" s="717"/>
      <c r="E4" s="717"/>
      <c r="F4" s="363" t="s">
        <v>464</v>
      </c>
      <c r="G4" s="327" t="s">
        <v>526</v>
      </c>
      <c r="H4" s="327"/>
      <c r="I4" s="327"/>
      <c r="J4" s="363" t="s">
        <v>527</v>
      </c>
      <c r="K4" s="722" t="s">
        <v>37</v>
      </c>
    </row>
    <row r="5" spans="1:11" s="32" customFormat="1" ht="34.5" customHeight="1" x14ac:dyDescent="0.2">
      <c r="A5" s="714"/>
      <c r="B5" s="719" t="s">
        <v>462</v>
      </c>
      <c r="C5" s="721" t="s">
        <v>463</v>
      </c>
      <c r="D5" s="721"/>
      <c r="E5" s="721"/>
      <c r="F5" s="718"/>
      <c r="G5" s="328"/>
      <c r="H5" s="328"/>
      <c r="I5" s="328"/>
      <c r="J5" s="718"/>
      <c r="K5" s="723"/>
    </row>
    <row r="6" spans="1:11" s="32" customFormat="1" ht="30" customHeight="1" x14ac:dyDescent="0.2">
      <c r="A6" s="714"/>
      <c r="B6" s="720"/>
      <c r="C6" s="62" t="s">
        <v>192</v>
      </c>
      <c r="D6" s="62"/>
      <c r="E6" s="62" t="s">
        <v>193</v>
      </c>
      <c r="F6" s="327"/>
      <c r="G6" s="62" t="s">
        <v>528</v>
      </c>
      <c r="H6" s="62" t="s">
        <v>212</v>
      </c>
      <c r="I6" s="62" t="s">
        <v>529</v>
      </c>
      <c r="J6" s="327"/>
      <c r="K6" s="724"/>
    </row>
    <row r="7" spans="1:11" s="32" customFormat="1" ht="39.75" customHeight="1" x14ac:dyDescent="0.2">
      <c r="A7" s="66">
        <v>1</v>
      </c>
      <c r="B7" s="262">
        <v>2</v>
      </c>
      <c r="C7" s="262">
        <v>3</v>
      </c>
      <c r="D7" s="73"/>
      <c r="E7" s="73">
        <v>4</v>
      </c>
      <c r="F7" s="67" t="s">
        <v>530</v>
      </c>
      <c r="G7" s="67" t="s">
        <v>531</v>
      </c>
      <c r="H7" s="67" t="s">
        <v>398</v>
      </c>
      <c r="I7" s="67" t="s">
        <v>532</v>
      </c>
      <c r="J7" s="67">
        <v>8</v>
      </c>
      <c r="K7" s="68" t="s">
        <v>465</v>
      </c>
    </row>
    <row r="8" spans="1:11" ht="27" customHeight="1" x14ac:dyDescent="0.2">
      <c r="A8" s="76" t="s">
        <v>7</v>
      </c>
      <c r="B8" s="57"/>
      <c r="C8" s="57"/>
      <c r="D8" s="57"/>
      <c r="E8" s="57"/>
      <c r="F8" s="83">
        <f>B8*2600</f>
        <v>0</v>
      </c>
      <c r="G8" s="84">
        <f>C8*3500</f>
        <v>0</v>
      </c>
      <c r="H8" s="84">
        <f t="shared" ref="H8:H19" si="0">D8*3200</f>
        <v>0</v>
      </c>
      <c r="I8" s="84">
        <f>E8*3000</f>
        <v>0</v>
      </c>
      <c r="J8" s="77"/>
      <c r="K8" s="85">
        <f>SUM(F8:J8)</f>
        <v>0</v>
      </c>
    </row>
    <row r="9" spans="1:11" ht="27" customHeight="1" x14ac:dyDescent="0.2">
      <c r="A9" s="76" t="s">
        <v>8</v>
      </c>
      <c r="B9" s="57"/>
      <c r="C9" s="57"/>
      <c r="D9" s="57"/>
      <c r="E9" s="57"/>
      <c r="F9" s="83">
        <f t="shared" ref="F9:F19" si="1">B9*2600</f>
        <v>0</v>
      </c>
      <c r="G9" s="84">
        <f t="shared" ref="G9:G19" si="2">C9*3500</f>
        <v>0</v>
      </c>
      <c r="H9" s="84">
        <f t="shared" si="0"/>
        <v>0</v>
      </c>
      <c r="I9" s="84">
        <f t="shared" ref="I9:I19" si="3">E9*3000</f>
        <v>0</v>
      </c>
      <c r="J9" s="77"/>
      <c r="K9" s="85">
        <f t="shared" ref="K9:K19" si="4">SUM(F9:J9)</f>
        <v>0</v>
      </c>
    </row>
    <row r="10" spans="1:11" ht="27" customHeight="1" x14ac:dyDescent="0.2">
      <c r="A10" s="76" t="s">
        <v>9</v>
      </c>
      <c r="B10" s="57"/>
      <c r="C10" s="57"/>
      <c r="D10" s="57"/>
      <c r="E10" s="57"/>
      <c r="F10" s="83">
        <f t="shared" si="1"/>
        <v>0</v>
      </c>
      <c r="G10" s="84">
        <f t="shared" si="2"/>
        <v>0</v>
      </c>
      <c r="H10" s="84">
        <f t="shared" si="0"/>
        <v>0</v>
      </c>
      <c r="I10" s="84">
        <f t="shared" si="3"/>
        <v>0</v>
      </c>
      <c r="J10" s="77"/>
      <c r="K10" s="85">
        <f t="shared" si="4"/>
        <v>0</v>
      </c>
    </row>
    <row r="11" spans="1:11" ht="27" customHeight="1" x14ac:dyDescent="0.2">
      <c r="A11" s="76" t="s">
        <v>10</v>
      </c>
      <c r="B11" s="57"/>
      <c r="C11" s="57"/>
      <c r="D11" s="57"/>
      <c r="E11" s="57"/>
      <c r="F11" s="83">
        <f t="shared" si="1"/>
        <v>0</v>
      </c>
      <c r="G11" s="84">
        <f t="shared" si="2"/>
        <v>0</v>
      </c>
      <c r="H11" s="84">
        <f t="shared" si="0"/>
        <v>0</v>
      </c>
      <c r="I11" s="84">
        <f t="shared" si="3"/>
        <v>0</v>
      </c>
      <c r="J11" s="77"/>
      <c r="K11" s="85">
        <f t="shared" si="4"/>
        <v>0</v>
      </c>
    </row>
    <row r="12" spans="1:11" ht="27" customHeight="1" x14ac:dyDescent="0.2">
      <c r="A12" s="76" t="s">
        <v>11</v>
      </c>
      <c r="B12" s="57"/>
      <c r="C12" s="57"/>
      <c r="D12" s="57"/>
      <c r="E12" s="57"/>
      <c r="F12" s="83">
        <f t="shared" si="1"/>
        <v>0</v>
      </c>
      <c r="G12" s="84">
        <f t="shared" si="2"/>
        <v>0</v>
      </c>
      <c r="H12" s="84">
        <f t="shared" si="0"/>
        <v>0</v>
      </c>
      <c r="I12" s="84">
        <f t="shared" si="3"/>
        <v>0</v>
      </c>
      <c r="J12" s="77"/>
      <c r="K12" s="85">
        <f t="shared" si="4"/>
        <v>0</v>
      </c>
    </row>
    <row r="13" spans="1:11" ht="27" customHeight="1" x14ac:dyDescent="0.2">
      <c r="A13" s="76" t="s">
        <v>12</v>
      </c>
      <c r="B13" s="57"/>
      <c r="C13" s="57"/>
      <c r="D13" s="57"/>
      <c r="E13" s="57"/>
      <c r="F13" s="83">
        <f t="shared" si="1"/>
        <v>0</v>
      </c>
      <c r="G13" s="84">
        <f t="shared" si="2"/>
        <v>0</v>
      </c>
      <c r="H13" s="84">
        <f t="shared" si="0"/>
        <v>0</v>
      </c>
      <c r="I13" s="84">
        <f t="shared" si="3"/>
        <v>0</v>
      </c>
      <c r="J13" s="77"/>
      <c r="K13" s="85">
        <f t="shared" si="4"/>
        <v>0</v>
      </c>
    </row>
    <row r="14" spans="1:11" ht="27" customHeight="1" x14ac:dyDescent="0.2">
      <c r="A14" s="76" t="s">
        <v>13</v>
      </c>
      <c r="B14" s="57"/>
      <c r="C14" s="57"/>
      <c r="D14" s="57"/>
      <c r="E14" s="57"/>
      <c r="F14" s="83">
        <f t="shared" si="1"/>
        <v>0</v>
      </c>
      <c r="G14" s="84">
        <f t="shared" si="2"/>
        <v>0</v>
      </c>
      <c r="H14" s="84">
        <f t="shared" si="0"/>
        <v>0</v>
      </c>
      <c r="I14" s="84">
        <f t="shared" si="3"/>
        <v>0</v>
      </c>
      <c r="J14" s="77"/>
      <c r="K14" s="85">
        <f t="shared" si="4"/>
        <v>0</v>
      </c>
    </row>
    <row r="15" spans="1:11" ht="27" customHeight="1" x14ac:dyDescent="0.2">
      <c r="A15" s="76" t="s">
        <v>14</v>
      </c>
      <c r="B15" s="57"/>
      <c r="C15" s="57"/>
      <c r="D15" s="57"/>
      <c r="E15" s="57"/>
      <c r="F15" s="83">
        <f t="shared" si="1"/>
        <v>0</v>
      </c>
      <c r="G15" s="84">
        <f t="shared" si="2"/>
        <v>0</v>
      </c>
      <c r="H15" s="84">
        <f t="shared" si="0"/>
        <v>0</v>
      </c>
      <c r="I15" s="84">
        <f t="shared" si="3"/>
        <v>0</v>
      </c>
      <c r="J15" s="77"/>
      <c r="K15" s="85">
        <f t="shared" si="4"/>
        <v>0</v>
      </c>
    </row>
    <row r="16" spans="1:11" ht="27" customHeight="1" x14ac:dyDescent="0.2">
      <c r="A16" s="76" t="s">
        <v>15</v>
      </c>
      <c r="B16" s="57"/>
      <c r="C16" s="57"/>
      <c r="D16" s="57"/>
      <c r="E16" s="57"/>
      <c r="F16" s="83">
        <f t="shared" si="1"/>
        <v>0</v>
      </c>
      <c r="G16" s="84">
        <f t="shared" si="2"/>
        <v>0</v>
      </c>
      <c r="H16" s="84">
        <f t="shared" si="0"/>
        <v>0</v>
      </c>
      <c r="I16" s="84">
        <f t="shared" si="3"/>
        <v>0</v>
      </c>
      <c r="J16" s="77"/>
      <c r="K16" s="85">
        <f t="shared" si="4"/>
        <v>0</v>
      </c>
    </row>
    <row r="17" spans="1:11" ht="27" customHeight="1" x14ac:dyDescent="0.2">
      <c r="A17" s="76" t="s">
        <v>16</v>
      </c>
      <c r="B17" s="57"/>
      <c r="C17" s="57"/>
      <c r="D17" s="57"/>
      <c r="E17" s="57"/>
      <c r="F17" s="83">
        <f t="shared" si="1"/>
        <v>0</v>
      </c>
      <c r="G17" s="84">
        <f t="shared" si="2"/>
        <v>0</v>
      </c>
      <c r="H17" s="84">
        <f t="shared" si="0"/>
        <v>0</v>
      </c>
      <c r="I17" s="84">
        <f t="shared" si="3"/>
        <v>0</v>
      </c>
      <c r="J17" s="77"/>
      <c r="K17" s="85">
        <f t="shared" si="4"/>
        <v>0</v>
      </c>
    </row>
    <row r="18" spans="1:11" ht="27" customHeight="1" x14ac:dyDescent="0.2">
      <c r="A18" s="76" t="s">
        <v>17</v>
      </c>
      <c r="B18" s="57"/>
      <c r="C18" s="57"/>
      <c r="D18" s="57"/>
      <c r="E18" s="57"/>
      <c r="F18" s="83">
        <f t="shared" si="1"/>
        <v>0</v>
      </c>
      <c r="G18" s="84">
        <f t="shared" si="2"/>
        <v>0</v>
      </c>
      <c r="H18" s="84">
        <f t="shared" si="0"/>
        <v>0</v>
      </c>
      <c r="I18" s="84">
        <f t="shared" si="3"/>
        <v>0</v>
      </c>
      <c r="J18" s="77"/>
      <c r="K18" s="85">
        <f t="shared" si="4"/>
        <v>0</v>
      </c>
    </row>
    <row r="19" spans="1:11" ht="27" customHeight="1" x14ac:dyDescent="0.2">
      <c r="A19" s="76" t="s">
        <v>18</v>
      </c>
      <c r="B19" s="57"/>
      <c r="C19" s="57"/>
      <c r="D19" s="57"/>
      <c r="E19" s="57"/>
      <c r="F19" s="83">
        <f t="shared" si="1"/>
        <v>0</v>
      </c>
      <c r="G19" s="84">
        <f t="shared" si="2"/>
        <v>0</v>
      </c>
      <c r="H19" s="84">
        <f t="shared" si="0"/>
        <v>0</v>
      </c>
      <c r="I19" s="84">
        <f t="shared" si="3"/>
        <v>0</v>
      </c>
      <c r="J19" s="77"/>
      <c r="K19" s="85">
        <f t="shared" si="4"/>
        <v>0</v>
      </c>
    </row>
    <row r="20" spans="1:11" ht="24" customHeight="1" x14ac:dyDescent="0.2">
      <c r="A20" s="725" t="s">
        <v>213</v>
      </c>
      <c r="B20" s="726"/>
      <c r="C20" s="726"/>
      <c r="D20" s="726"/>
      <c r="E20" s="726"/>
      <c r="F20" s="726"/>
      <c r="G20" s="726"/>
      <c r="H20" s="726"/>
      <c r="I20" s="726"/>
      <c r="J20" s="726"/>
      <c r="K20" s="86">
        <f>SUM(K8:K19)</f>
        <v>0</v>
      </c>
    </row>
    <row r="21" spans="1:11" ht="31.5" customHeight="1" x14ac:dyDescent="0.2">
      <c r="A21" s="702" t="s">
        <v>372</v>
      </c>
      <c r="B21" s="703"/>
      <c r="C21" s="703"/>
      <c r="D21" s="703"/>
      <c r="E21" s="703"/>
      <c r="F21" s="703"/>
      <c r="G21" s="703"/>
      <c r="H21" s="703"/>
      <c r="I21" s="703"/>
      <c r="J21" s="703"/>
      <c r="K21" s="87">
        <f>'STR. 1'!N42</f>
        <v>0</v>
      </c>
    </row>
    <row r="22" spans="1:11" ht="27.6" customHeight="1" x14ac:dyDescent="0.2">
      <c r="A22" s="702" t="s">
        <v>466</v>
      </c>
      <c r="B22" s="703"/>
      <c r="C22" s="703"/>
      <c r="D22" s="703"/>
      <c r="E22" s="703"/>
      <c r="F22" s="703"/>
      <c r="G22" s="703"/>
      <c r="H22" s="703"/>
      <c r="I22" s="703"/>
      <c r="J22" s="703"/>
      <c r="K22" s="87">
        <f>K20+K21</f>
        <v>0</v>
      </c>
    </row>
    <row r="23" spans="1:11" ht="24" customHeight="1" x14ac:dyDescent="0.2">
      <c r="A23" s="739" t="s">
        <v>214</v>
      </c>
      <c r="B23" s="740"/>
      <c r="C23" s="740"/>
      <c r="D23" s="740"/>
      <c r="E23" s="740"/>
      <c r="F23" s="740"/>
      <c r="G23" s="740"/>
      <c r="H23" s="740"/>
      <c r="I23" s="740"/>
      <c r="J23" s="740"/>
      <c r="K23" s="741"/>
    </row>
    <row r="24" spans="1:11" ht="29.25" customHeight="1" x14ac:dyDescent="0.2">
      <c r="A24" s="742" t="s">
        <v>400</v>
      </c>
      <c r="B24" s="743"/>
      <c r="C24" s="743"/>
      <c r="D24" s="743"/>
      <c r="E24" s="743"/>
      <c r="F24" s="743"/>
      <c r="G24" s="732" t="s">
        <v>215</v>
      </c>
      <c r="H24" s="732"/>
      <c r="I24" s="733"/>
      <c r="J24" s="737">
        <f>'STR. 7'!C3</f>
        <v>0</v>
      </c>
      <c r="K24" s="738"/>
    </row>
    <row r="25" spans="1:11" ht="29.25" customHeight="1" x14ac:dyDescent="0.2">
      <c r="A25" s="727" t="s">
        <v>296</v>
      </c>
      <c r="B25" s="728"/>
      <c r="C25" s="728"/>
      <c r="D25" s="728"/>
      <c r="E25" s="728"/>
      <c r="F25" s="728"/>
      <c r="G25" s="728" t="s">
        <v>216</v>
      </c>
      <c r="H25" s="728"/>
      <c r="I25" s="734"/>
      <c r="J25" s="698">
        <f>IF(K22&gt;J24, J24, K22)</f>
        <v>0</v>
      </c>
      <c r="K25" s="699"/>
    </row>
    <row r="26" spans="1:11" ht="29.25" customHeight="1" x14ac:dyDescent="0.2">
      <c r="A26" s="744" t="s">
        <v>297</v>
      </c>
      <c r="B26" s="735"/>
      <c r="C26" s="735"/>
      <c r="D26" s="735"/>
      <c r="E26" s="735"/>
      <c r="F26" s="735"/>
      <c r="G26" s="735" t="s">
        <v>217</v>
      </c>
      <c r="H26" s="735"/>
      <c r="I26" s="736"/>
      <c r="J26" s="715">
        <f>J24-J25</f>
        <v>0</v>
      </c>
      <c r="K26" s="716"/>
    </row>
    <row r="27" spans="1:11" ht="9" customHeight="1" x14ac:dyDescent="0.2">
      <c r="A27" s="397"/>
      <c r="B27" s="397"/>
      <c r="C27" s="397"/>
      <c r="D27" s="397"/>
      <c r="E27" s="397"/>
      <c r="F27" s="397"/>
      <c r="G27" s="397"/>
      <c r="H27" s="397"/>
      <c r="I27" s="397"/>
      <c r="J27" s="397"/>
      <c r="K27" s="397"/>
    </row>
    <row r="28" spans="1:11" ht="28.5" customHeight="1" x14ac:dyDescent="0.2">
      <c r="A28" s="729" t="s">
        <v>218</v>
      </c>
      <c r="B28" s="730"/>
      <c r="C28" s="730"/>
      <c r="D28" s="730"/>
      <c r="E28" s="730"/>
      <c r="F28" s="730"/>
      <c r="G28" s="730"/>
      <c r="H28" s="730"/>
      <c r="I28" s="730"/>
      <c r="J28" s="730"/>
      <c r="K28" s="731"/>
    </row>
    <row r="29" spans="1:11" ht="29.25" customHeight="1" x14ac:dyDescent="0.2">
      <c r="A29" s="707" t="s">
        <v>219</v>
      </c>
      <c r="B29" s="708"/>
      <c r="C29" s="708"/>
      <c r="D29" s="708"/>
      <c r="E29" s="708"/>
      <c r="F29" s="708"/>
      <c r="G29" s="708"/>
      <c r="H29" s="708"/>
      <c r="I29" s="708"/>
      <c r="J29" s="709">
        <f>J26</f>
        <v>0</v>
      </c>
      <c r="K29" s="710"/>
    </row>
    <row r="30" spans="1:11" ht="29.25" customHeight="1" x14ac:dyDescent="0.2">
      <c r="A30" s="697" t="s">
        <v>376</v>
      </c>
      <c r="B30" s="667"/>
      <c r="C30" s="667"/>
      <c r="D30" s="667"/>
      <c r="E30" s="667"/>
      <c r="F30" s="667"/>
      <c r="G30" s="667"/>
      <c r="H30" s="667"/>
      <c r="I30" s="667"/>
      <c r="J30" s="711">
        <f>IF(J29&gt;0, IF(J29&lt;=26400, J29,26400), 0)</f>
        <v>0</v>
      </c>
      <c r="K30" s="712"/>
    </row>
    <row r="31" spans="1:11" ht="29.25" customHeight="1" x14ac:dyDescent="0.2">
      <c r="A31" s="707" t="s">
        <v>533</v>
      </c>
      <c r="B31" s="708"/>
      <c r="C31" s="708"/>
      <c r="D31" s="708"/>
      <c r="E31" s="708"/>
      <c r="F31" s="708"/>
      <c r="G31" s="708"/>
      <c r="H31" s="708"/>
      <c r="I31" s="708"/>
      <c r="J31" s="711">
        <f>IF(J29&gt;J30, IF(J29&lt;=158400,J29-J30,132000),0)</f>
        <v>0</v>
      </c>
      <c r="K31" s="712"/>
    </row>
    <row r="32" spans="1:11" ht="29.25" customHeight="1" x14ac:dyDescent="0.2">
      <c r="A32" s="697" t="s">
        <v>534</v>
      </c>
      <c r="B32" s="667"/>
      <c r="C32" s="667"/>
      <c r="D32" s="667"/>
      <c r="E32" s="667"/>
      <c r="F32" s="667"/>
      <c r="G32" s="667"/>
      <c r="H32" s="667"/>
      <c r="I32" s="667"/>
      <c r="J32" s="698">
        <f>IF(J29&lt;158400,0,J29-158400)</f>
        <v>0</v>
      </c>
      <c r="K32" s="699"/>
    </row>
    <row r="33" spans="1:11" ht="29.25" customHeight="1" x14ac:dyDescent="0.2">
      <c r="A33" s="707" t="s">
        <v>401</v>
      </c>
      <c r="B33" s="708"/>
      <c r="C33" s="708"/>
      <c r="D33" s="708"/>
      <c r="E33" s="708"/>
      <c r="F33" s="708"/>
      <c r="G33" s="708"/>
      <c r="H33" s="708"/>
      <c r="I33" s="708"/>
      <c r="J33" s="698">
        <f>ROUND(J30*0.12,2)</f>
        <v>0</v>
      </c>
      <c r="K33" s="699"/>
    </row>
    <row r="34" spans="1:11" ht="29.25" customHeight="1" x14ac:dyDescent="0.2">
      <c r="A34" s="697" t="s">
        <v>402</v>
      </c>
      <c r="B34" s="667"/>
      <c r="C34" s="667"/>
      <c r="D34" s="667"/>
      <c r="E34" s="667"/>
      <c r="F34" s="667"/>
      <c r="G34" s="667"/>
      <c r="H34" s="667"/>
      <c r="I34" s="667"/>
      <c r="J34" s="698">
        <f>ROUND(J31*0.25,2)</f>
        <v>0</v>
      </c>
      <c r="K34" s="699"/>
    </row>
    <row r="35" spans="1:11" ht="29.25" customHeight="1" x14ac:dyDescent="0.2"/>
  </sheetData>
  <sheetProtection password="F6D5" sheet="1" objects="1" scenarios="1" selectLockedCells="1"/>
  <protectedRanges>
    <protectedRange sqref="J8:J14 J16:J19 G8:I19" name="Raspon1"/>
  </protectedRanges>
  <mergeCells count="38">
    <mergeCell ref="A20:J20"/>
    <mergeCell ref="A25:F25"/>
    <mergeCell ref="A28:K28"/>
    <mergeCell ref="A33:I33"/>
    <mergeCell ref="J32:K32"/>
    <mergeCell ref="J33:K33"/>
    <mergeCell ref="A32:I32"/>
    <mergeCell ref="A30:I30"/>
    <mergeCell ref="G24:I24"/>
    <mergeCell ref="G25:I25"/>
    <mergeCell ref="G26:I26"/>
    <mergeCell ref="J24:K24"/>
    <mergeCell ref="A23:K23"/>
    <mergeCell ref="A24:F24"/>
    <mergeCell ref="A26:F26"/>
    <mergeCell ref="J25:K25"/>
    <mergeCell ref="F4:F6"/>
    <mergeCell ref="B5:B6"/>
    <mergeCell ref="C5:E5"/>
    <mergeCell ref="K4:K6"/>
    <mergeCell ref="J4:J6"/>
    <mergeCell ref="G4:I5"/>
    <mergeCell ref="A34:I34"/>
    <mergeCell ref="J34:K34"/>
    <mergeCell ref="I1:K1"/>
    <mergeCell ref="A21:J21"/>
    <mergeCell ref="A22:J22"/>
    <mergeCell ref="A27:K27"/>
    <mergeCell ref="A2:K2"/>
    <mergeCell ref="A3:K3"/>
    <mergeCell ref="A31:I31"/>
    <mergeCell ref="J29:K29"/>
    <mergeCell ref="J30:K30"/>
    <mergeCell ref="J31:K31"/>
    <mergeCell ref="A29:I29"/>
    <mergeCell ref="A4:A6"/>
    <mergeCell ref="J26:K26"/>
    <mergeCell ref="B4:E4"/>
  </mergeCells>
  <phoneticPr fontId="2" type="noConversion"/>
  <pageMargins left="0.43307086614173229" right="0.43307086614173229" top="0.43307086614173229" bottom="0.43307086614173229" header="0.19685039370078741" footer="0.19685039370078741"/>
  <pageSetup paperSize="9" scale="86" orientation="portrait" verticalDpi="300" r:id="rId1"/>
  <headerFooter alignWithMargins="0"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I34"/>
  <sheetViews>
    <sheetView view="pageBreakPreview" zoomScaleNormal="100" zoomScaleSheetLayoutView="100" workbookViewId="0">
      <selection activeCell="D18" sqref="D18"/>
    </sheetView>
  </sheetViews>
  <sheetFormatPr defaultColWidth="9.140625" defaultRowHeight="12.75" x14ac:dyDescent="0.2"/>
  <cols>
    <col min="1" max="1" width="6.28515625" style="81" customWidth="1"/>
    <col min="2" max="2" width="51.85546875" style="75" customWidth="1"/>
    <col min="3" max="3" width="15.85546875" style="75" customWidth="1"/>
    <col min="4" max="4" width="28" style="82" customWidth="1"/>
    <col min="5" max="5" width="11.42578125" style="75" bestFit="1" customWidth="1"/>
    <col min="6" max="16384" width="9.140625" style="75"/>
  </cols>
  <sheetData>
    <row r="1" spans="1:9" ht="27.75" customHeight="1" x14ac:dyDescent="0.2">
      <c r="A1" s="182" t="s">
        <v>478</v>
      </c>
      <c r="B1" s="756" t="s">
        <v>479</v>
      </c>
      <c r="C1" s="756"/>
      <c r="D1" s="160">
        <f>ROUND('STR. 8'!J32*0.4,2)</f>
        <v>0</v>
      </c>
      <c r="E1"/>
      <c r="F1"/>
      <c r="G1"/>
      <c r="H1"/>
      <c r="I1"/>
    </row>
    <row r="2" spans="1:9" ht="29.25" customHeight="1" x14ac:dyDescent="0.2">
      <c r="A2" s="182" t="s">
        <v>299</v>
      </c>
      <c r="B2" s="753" t="s">
        <v>403</v>
      </c>
      <c r="C2" s="754"/>
      <c r="D2" s="160">
        <f>SUM('STR. 8'!J33:K34)+D1</f>
        <v>0</v>
      </c>
    </row>
    <row r="3" spans="1:9" ht="29.25" customHeight="1" x14ac:dyDescent="0.2">
      <c r="A3" s="157" t="s">
        <v>300</v>
      </c>
      <c r="B3" s="158" t="s">
        <v>404</v>
      </c>
      <c r="C3" s="159">
        <f>INDEX(prirezi!B:B,prirezi!D3)</f>
        <v>0</v>
      </c>
      <c r="D3" s="223">
        <f>ROUND(D2*(C3),2)</f>
        <v>0</v>
      </c>
    </row>
    <row r="4" spans="1:9" ht="16.5" customHeight="1" x14ac:dyDescent="0.2">
      <c r="A4" s="759"/>
      <c r="B4" s="759"/>
      <c r="C4" s="759"/>
      <c r="D4" s="759"/>
    </row>
    <row r="5" spans="1:9" ht="29.25" customHeight="1" x14ac:dyDescent="0.2">
      <c r="A5" s="745" t="s">
        <v>262</v>
      </c>
      <c r="B5" s="746"/>
      <c r="C5" s="746"/>
      <c r="D5" s="747"/>
    </row>
    <row r="6" spans="1:9" ht="29.25" customHeight="1" x14ac:dyDescent="0.2">
      <c r="A6" s="201" t="s">
        <v>301</v>
      </c>
      <c r="B6" s="757" t="s">
        <v>405</v>
      </c>
      <c r="C6" s="758"/>
      <c r="D6" s="80">
        <f>D2+D3</f>
        <v>0</v>
      </c>
    </row>
    <row r="7" spans="1:9" ht="29.25" customHeight="1" x14ac:dyDescent="0.2">
      <c r="A7" s="183" t="s">
        <v>377</v>
      </c>
      <c r="B7" s="752" t="s">
        <v>378</v>
      </c>
      <c r="C7" s="753"/>
      <c r="D7" s="224">
        <f>IF('STR. 7'!C3=0,0,D6/'STR. 7'!C3)</f>
        <v>0</v>
      </c>
    </row>
    <row r="8" spans="1:9" ht="29.25" customHeight="1" x14ac:dyDescent="0.2">
      <c r="A8" s="183" t="s">
        <v>379</v>
      </c>
      <c r="B8" s="752" t="s">
        <v>467</v>
      </c>
      <c r="C8" s="753"/>
      <c r="D8" s="79"/>
    </row>
    <row r="9" spans="1:9" ht="29.25" customHeight="1" x14ac:dyDescent="0.2">
      <c r="A9" s="200" t="s">
        <v>380</v>
      </c>
      <c r="B9" s="752" t="s">
        <v>468</v>
      </c>
      <c r="C9" s="753"/>
      <c r="D9" s="80">
        <f>'STR. 7'!C3-D8</f>
        <v>0</v>
      </c>
    </row>
    <row r="10" spans="1:9" ht="29.25" customHeight="1" x14ac:dyDescent="0.2">
      <c r="A10" s="183" t="s">
        <v>381</v>
      </c>
      <c r="B10" s="752" t="s">
        <v>382</v>
      </c>
      <c r="C10" s="753"/>
      <c r="D10" s="80">
        <f>D7*D9</f>
        <v>0</v>
      </c>
    </row>
    <row r="11" spans="1:9" ht="33" customHeight="1" x14ac:dyDescent="0.2">
      <c r="A11" s="222" t="s">
        <v>383</v>
      </c>
      <c r="B11" s="753" t="s">
        <v>469</v>
      </c>
      <c r="C11" s="754"/>
      <c r="D11" s="160">
        <f>D10*'STR. 3'!H35</f>
        <v>0</v>
      </c>
    </row>
    <row r="12" spans="1:9" ht="29.25" customHeight="1" x14ac:dyDescent="0.2">
      <c r="A12" s="201" t="s">
        <v>302</v>
      </c>
      <c r="B12" s="753" t="s">
        <v>470</v>
      </c>
      <c r="C12" s="754"/>
      <c r="D12" s="160">
        <f>(D10*'STR. 3'!H36)*0.5</f>
        <v>0</v>
      </c>
    </row>
    <row r="13" spans="1:9" ht="29.25" customHeight="1" x14ac:dyDescent="0.2">
      <c r="A13" s="184" t="s">
        <v>384</v>
      </c>
      <c r="B13" s="753" t="s">
        <v>471</v>
      </c>
      <c r="C13" s="754"/>
      <c r="D13" s="160">
        <f>D11+D12</f>
        <v>0</v>
      </c>
    </row>
    <row r="14" spans="1:9" ht="29.25" customHeight="1" x14ac:dyDescent="0.2">
      <c r="A14" s="222" t="s">
        <v>385</v>
      </c>
      <c r="B14" s="752" t="s">
        <v>307</v>
      </c>
      <c r="C14" s="753"/>
      <c r="D14" s="160">
        <f>D6*'STR. 2'!B36*'STR. 2'!G36+D6*'STR. 2'!B37*'STR. 2'!G37</f>
        <v>0</v>
      </c>
    </row>
    <row r="15" spans="1:9" ht="29.25" customHeight="1" x14ac:dyDescent="0.2">
      <c r="A15" s="182" t="s">
        <v>303</v>
      </c>
      <c r="B15" s="753" t="s">
        <v>472</v>
      </c>
      <c r="C15" s="754"/>
      <c r="D15" s="78">
        <f>D10-D13-D14</f>
        <v>0</v>
      </c>
    </row>
    <row r="16" spans="1:9" ht="29.25" customHeight="1" x14ac:dyDescent="0.2">
      <c r="A16" s="182" t="s">
        <v>304</v>
      </c>
      <c r="B16" s="753" t="s">
        <v>308</v>
      </c>
      <c r="C16" s="754"/>
      <c r="D16" s="78">
        <f>'STR. 7'!D3</f>
        <v>0</v>
      </c>
    </row>
    <row r="17" spans="1:4" ht="29.25" customHeight="1" x14ac:dyDescent="0.2">
      <c r="A17" s="182" t="s">
        <v>305</v>
      </c>
      <c r="B17" s="753" t="s">
        <v>386</v>
      </c>
      <c r="C17" s="754"/>
      <c r="D17" s="160">
        <f>'STR. 6'!N30</f>
        <v>0</v>
      </c>
    </row>
    <row r="18" spans="1:4" ht="29.25" customHeight="1" x14ac:dyDescent="0.2">
      <c r="A18" s="182" t="s">
        <v>306</v>
      </c>
      <c r="B18" s="753" t="s">
        <v>473</v>
      </c>
      <c r="C18" s="754"/>
      <c r="D18" s="79"/>
    </row>
    <row r="19" spans="1:4" ht="29.25" customHeight="1" x14ac:dyDescent="0.2">
      <c r="A19" s="182" t="s">
        <v>387</v>
      </c>
      <c r="B19" s="753" t="s">
        <v>474</v>
      </c>
      <c r="C19" s="754"/>
      <c r="D19" s="273">
        <f>D16+D18</f>
        <v>0</v>
      </c>
    </row>
    <row r="20" spans="1:4" ht="29.25" customHeight="1" x14ac:dyDescent="0.2">
      <c r="A20" s="182" t="s">
        <v>388</v>
      </c>
      <c r="B20" s="753" t="s">
        <v>475</v>
      </c>
      <c r="C20" s="754"/>
      <c r="D20" s="272">
        <f>IF((D15-D19)&gt;0,(D15-D19),0)</f>
        <v>0</v>
      </c>
    </row>
    <row r="21" spans="1:4" ht="29.25" customHeight="1" x14ac:dyDescent="0.2">
      <c r="A21" s="278" t="s">
        <v>389</v>
      </c>
      <c r="B21" s="751" t="s">
        <v>477</v>
      </c>
      <c r="C21" s="755"/>
      <c r="D21" s="274">
        <f>IF((D19-D15)&gt;0,(D19-D15),0)</f>
        <v>0</v>
      </c>
    </row>
    <row r="22" spans="1:4" ht="29.25" customHeight="1" x14ac:dyDescent="0.2">
      <c r="A22" s="279"/>
      <c r="B22" s="180"/>
      <c r="C22" s="180"/>
      <c r="D22" s="181"/>
    </row>
    <row r="23" spans="1:4" ht="29.25" customHeight="1" x14ac:dyDescent="0.2">
      <c r="A23" s="745" t="s">
        <v>535</v>
      </c>
      <c r="B23" s="746"/>
      <c r="C23" s="746"/>
      <c r="D23" s="747"/>
    </row>
    <row r="24" spans="1:4" ht="29.25" customHeight="1" x14ac:dyDescent="0.2">
      <c r="A24" s="183" t="s">
        <v>536</v>
      </c>
      <c r="B24" s="748" t="s">
        <v>537</v>
      </c>
      <c r="C24" s="749"/>
      <c r="D24" s="261">
        <f>IFERROR(IF(  (('STR. 3'!G13)/'STR. 7'!C3)&lt;=0,0, ('STR. 3'!G13)/('STR. 7'!C3)), 0)</f>
        <v>0</v>
      </c>
    </row>
    <row r="25" spans="1:4" ht="29.25" customHeight="1" x14ac:dyDescent="0.2">
      <c r="A25" s="277" t="s">
        <v>538</v>
      </c>
      <c r="B25" s="750" t="s">
        <v>539</v>
      </c>
      <c r="C25" s="751"/>
      <c r="D25" s="275">
        <f>D15*D24/12</f>
        <v>0</v>
      </c>
    </row>
    <row r="26" spans="1:4" ht="21.75" customHeight="1" x14ac:dyDescent="0.2">
      <c r="A26" s="179"/>
      <c r="B26" s="180"/>
      <c r="C26" s="180"/>
      <c r="D26" s="276"/>
    </row>
    <row r="27" spans="1:4" x14ac:dyDescent="0.2">
      <c r="A27" s="179"/>
      <c r="B27" s="180"/>
      <c r="C27" s="180"/>
      <c r="D27" s="181"/>
    </row>
    <row r="28" spans="1:4" x14ac:dyDescent="0.2">
      <c r="A28" s="179"/>
      <c r="B28" s="180"/>
      <c r="C28" s="180"/>
      <c r="D28" s="181"/>
    </row>
    <row r="29" spans="1:4" x14ac:dyDescent="0.2">
      <c r="A29" s="179"/>
      <c r="B29" s="180"/>
      <c r="C29" s="180"/>
      <c r="D29" s="181"/>
    </row>
    <row r="30" spans="1:4" x14ac:dyDescent="0.2">
      <c r="A30" s="179"/>
      <c r="B30" s="180"/>
      <c r="C30" s="180"/>
      <c r="D30" s="181"/>
    </row>
    <row r="31" spans="1:4" x14ac:dyDescent="0.2">
      <c r="A31" s="179"/>
      <c r="B31" s="180"/>
      <c r="C31" s="180"/>
      <c r="D31" s="181"/>
    </row>
    <row r="32" spans="1:4" x14ac:dyDescent="0.2">
      <c r="A32" s="179"/>
      <c r="B32" s="180"/>
      <c r="C32" s="180"/>
      <c r="D32" s="181"/>
    </row>
    <row r="33" spans="1:4" x14ac:dyDescent="0.2">
      <c r="A33" s="179"/>
      <c r="B33" s="180"/>
      <c r="C33" s="180"/>
      <c r="D33" s="181"/>
    </row>
    <row r="34" spans="1:4" x14ac:dyDescent="0.2">
      <c r="A34" s="179"/>
      <c r="B34" s="180"/>
      <c r="C34" s="180"/>
      <c r="D34" s="181"/>
    </row>
  </sheetData>
  <sheetProtection password="F6D5" sheet="1" objects="1" scenarios="1" selectLockedCells="1"/>
  <mergeCells count="23">
    <mergeCell ref="B1:C1"/>
    <mergeCell ref="B2:C2"/>
    <mergeCell ref="B6:C6"/>
    <mergeCell ref="B11:C11"/>
    <mergeCell ref="A4:D4"/>
    <mergeCell ref="B9:C9"/>
    <mergeCell ref="B10:C10"/>
    <mergeCell ref="A5:D5"/>
    <mergeCell ref="A23:D23"/>
    <mergeCell ref="B24:C24"/>
    <mergeCell ref="B25:C25"/>
    <mergeCell ref="B14:C14"/>
    <mergeCell ref="B7:C7"/>
    <mergeCell ref="B8:C8"/>
    <mergeCell ref="B20:C20"/>
    <mergeCell ref="B21:C21"/>
    <mergeCell ref="B16:C16"/>
    <mergeCell ref="B17:C17"/>
    <mergeCell ref="B18:C18"/>
    <mergeCell ref="B19:C19"/>
    <mergeCell ref="B15:C15"/>
    <mergeCell ref="B12:C12"/>
    <mergeCell ref="B13:C13"/>
  </mergeCells>
  <phoneticPr fontId="2" type="noConversion"/>
  <pageMargins left="0.43307086614173229" right="0.43307086614173229" top="0.43307086614173229" bottom="0.43307086614173229" header="0.19685039370078741" footer="0.19685039370078741"/>
  <pageSetup paperSize="9" scale="94" orientation="portrait" verticalDpi="300" r:id="rId1"/>
  <headerFooter alignWithMargins="0">
    <oddFooter>&amp;R&amp;8&amp;A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2286000</xdr:colOff>
                    <xdr:row>2</xdr:row>
                    <xdr:rowOff>85725</xdr:rowOff>
                  </from>
                  <to>
                    <xdr:col>2</xdr:col>
                    <xdr:colOff>314325</xdr:colOff>
                    <xdr:row>2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FC65313B54834BA6ADACCFE9A31805" ma:contentTypeVersion="4" ma:contentTypeDescription="Stvaranje novog dokumenta." ma:contentTypeScope="" ma:versionID="37cdc2d6860e68ef718b7cac34d49776">
  <xsd:schema xmlns:xsd="http://www.w3.org/2001/XMLSchema" xmlns:xs="http://www.w3.org/2001/XMLSchema" xmlns:p="http://schemas.microsoft.com/office/2006/metadata/properties" xmlns:ns2="d69fcfd1-3467-457d-9897-0010baebca35" targetNamespace="http://schemas.microsoft.com/office/2006/metadata/properties" ma:root="true" ma:fieldsID="df10d3b5de4aea9fa91cbcf557c799ef" ns2:_="">
    <xsd:import namespace="d69fcfd1-3467-457d-9897-0010baebca35"/>
    <xsd:element name="properties">
      <xsd:complexType>
        <xsd:sequence>
          <xsd:element name="documentManagement">
            <xsd:complexType>
              <xsd:all>
                <xsd:element ref="ns2:MetapodaciTaxHTField0" minOccurs="0"/>
                <xsd:element ref="ns2:TaxCatchAll" minOccurs="0"/>
                <xsd:element ref="ns2:_dlc_DocId" minOccurs="0"/>
                <xsd:element ref="ns2:_dlc_DocIdUrl" minOccurs="0"/>
                <xsd:element ref="ns2:_dlc_DocIdPersistId" minOccurs="0"/>
                <xsd:element ref="ns2:Kategorija_x0020_tajnosti_x0020_dokumenta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fcfd1-3467-457d-9897-0010baebca35" elementFormDefault="qualified">
    <xsd:import namespace="http://schemas.microsoft.com/office/2006/documentManagement/types"/>
    <xsd:import namespace="http://schemas.microsoft.com/office/infopath/2007/PartnerControls"/>
    <xsd:element name="MetapodaciTaxHTField0" ma:index="9" ma:taxonomy="true" ma:internalName="MetapodaciTaxHTField0" ma:taxonomyFieldName="Metapodaci" ma:displayName="Metapodaci" ma:default="" ma:fieldId="{676acd9c-b0ca-49e7-a6dc-1ded9a9fafc8}" ma:sspId="6fbf0ca0-45ac-438e-a9ac-299a619c456e" ma:termSetId="3c7be09f-757a-49d1-a453-329b9d6c446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1cfba5d4-aa23-4045-882c-3f44c7a696cb}" ma:internalName="TaxCatchAll" ma:showField="CatchAllData" ma:web="d69fcfd1-3467-457d-9897-0010baebca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1" nillable="true" ma:displayName="Vrijednost ID-a dokumenta" ma:description="Vrijednost ID-a dokumenta dodijeljenog ovoj stavci." ma:internalName="_dlc_DocId" ma:readOnly="true">
      <xsd:simpleType>
        <xsd:restriction base="dms:Text"/>
      </xsd:simpleType>
    </xsd:element>
    <xsd:element name="_dlc_DocIdUrl" ma:index="12" nillable="true" ma:displayName="ID dokumenta" ma:description="Trajna veza do ovog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Kategorija_x0020_tajnosti_x0020_dokumenta" ma:index="14" ma:displayName="Kategorija tajnosti dokumenta" ma:format="Dropdown" ma:internalName="Kategorija_x0020_tajnosti_x0020_dokumenta">
      <xsd:simpleType>
        <xsd:restriction base="dms:Choice">
          <xsd:enumeration value="Javno"/>
          <xsd:enumeration value="Povjerljivo"/>
          <xsd:enumeration value="Tajno"/>
          <xsd:enumeration value="Vrlo taj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ategorija_x0020_tajnosti_x0020_dokumenta xmlns="d69fcfd1-3467-457d-9897-0010baebca35">Javno</Kategorija_x0020_tajnosti_x0020_dokumenta>
    <MetapodaciTaxHTField0 xmlns="d69fcfd1-3467-457d-9897-0010baebca3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DOH obrazac</TermName>
          <TermId xmlns="http://schemas.microsoft.com/office/infopath/2007/PartnerControls">0f7b5da9-5d42-4724-8ecb-2421da932fd0</TermId>
        </TermInfo>
      </Terms>
    </MetapodaciTaxHTField0>
    <TaxCatchAll xmlns="d69fcfd1-3467-457d-9897-0010baebca35">
      <Value>74</Value>
    </TaxCatchAl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0197E9-AC60-4A9B-8270-BBE0C58C84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9fcfd1-3467-457d-9897-0010baebca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706DCB-0DAB-46DA-A074-752358D7AD7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2EA36CB-77DD-46DC-BA66-F4A144FC029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8183CC9-941C-4365-91F0-B1D9D4ADBA78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d69fcfd1-3467-457d-9897-0010baebca35"/>
    <ds:schemaRef ds:uri="http://schemas.microsoft.com/office/2006/metadata/properties"/>
  </ds:schemaRefs>
</ds:datastoreItem>
</file>

<file path=customXml/itemProps5.xml><?xml version="1.0" encoding="utf-8"?>
<ds:datastoreItem xmlns:ds="http://schemas.openxmlformats.org/officeDocument/2006/customXml" ds:itemID="{E4412512-2E88-433B-A4CE-E5EBE056F0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STR. 1</vt:lpstr>
      <vt:lpstr>STR. 2</vt:lpstr>
      <vt:lpstr>STR. 3</vt:lpstr>
      <vt:lpstr>STR. 4</vt:lpstr>
      <vt:lpstr>STR. 5</vt:lpstr>
      <vt:lpstr>STR. 6</vt:lpstr>
      <vt:lpstr>STR. 7</vt:lpstr>
      <vt:lpstr>STR. 8</vt:lpstr>
      <vt:lpstr>STR. 9</vt:lpstr>
      <vt:lpstr>Upute i pravilnik</vt:lpstr>
      <vt:lpstr>prirezi</vt:lpstr>
      <vt:lpstr>Mjeseci</vt:lpstr>
      <vt:lpstr>'STR. 1'!Print_Area</vt:lpstr>
      <vt:lpstr>'STR. 8'!Print_Area</vt:lpstr>
      <vt:lpstr>'STR. 9'!Print_Area</vt:lpstr>
      <vt:lpstr>'Upute i pravilnik'!Print_Area</vt:lpstr>
    </vt:vector>
  </TitlesOfParts>
  <Company>Erste Bank d.d.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Porezna prijava 2011</dc:title>
  <dc:subject>Prijava poreza na dohodak za 2007. godinu</dc:subject>
  <dc:creator>Erste Bank d.d.</dc:creator>
  <cp:keywords>Porez, dohodak, prijava, Erste banka, online porezna prijava</cp:keywords>
  <dc:description>Slobodno za korištenje, presnimavanje u neizmjenjenom obliku.</dc:description>
  <cp:lastModifiedBy>Santic Valentina ES</cp:lastModifiedBy>
  <cp:revision>1</cp:revision>
  <cp:lastPrinted>2016-02-02T09:09:39Z</cp:lastPrinted>
  <dcterms:created xsi:type="dcterms:W3CDTF">2005-01-19T09:11:05Z</dcterms:created>
  <dcterms:modified xsi:type="dcterms:W3CDTF">2016-02-09T15:01:33Z</dcterms:modified>
  <cp:category>kalkulator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wner">
    <vt:lpwstr>Erste banka d.d</vt:lpwstr>
  </property>
  <property fmtid="{D5CDD505-2E9C-101B-9397-08002B2CF9AE}" pid="3" name="_dlc_DocId">
    <vt:lpwstr>22FQUJKTTAX4-23-15</vt:lpwstr>
  </property>
  <property fmtid="{D5CDD505-2E9C-101B-9397-08002B2CF9AE}" pid="4" name="_dlc_DocIdItemGuid">
    <vt:lpwstr>7b7bc981-73f0-4afd-8034-a8423915d07b</vt:lpwstr>
  </property>
  <property fmtid="{D5CDD505-2E9C-101B-9397-08002B2CF9AE}" pid="5" name="_dlc_DocIdUrl">
    <vt:lpwstr>http://intranet/sadržaj/odjeli/MCM/_layouts/DocIdRedir.aspx?ID=22FQUJKTTAX4-23-15, 22FQUJKTTAX4-23-15</vt:lpwstr>
  </property>
  <property fmtid="{D5CDD505-2E9C-101B-9397-08002B2CF9AE}" pid="6" name="Metapodaci">
    <vt:lpwstr>74;#DOH obrazac|0f7b5da9-5d42-4724-8ecb-2421da932fd0</vt:lpwstr>
  </property>
</Properties>
</file>